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2384" windowHeight="9312" activeTab="0"/>
  </bookViews>
  <sheets>
    <sheet name="Min T" sheetId="1" r:id="rId1"/>
    <sheet name="Min E+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<sst xmlns="http://schemas.openxmlformats.org/spreadsheetml/2006/main" count="105" uniqueCount="33">
  <si>
    <t>Job</t>
  </si>
  <si>
    <t>p</t>
  </si>
  <si>
    <t>w</t>
  </si>
  <si>
    <t>d</t>
  </si>
  <si>
    <t>w/p</t>
  </si>
  <si>
    <t>S+</t>
  </si>
  <si>
    <t>pav</t>
  </si>
  <si>
    <t>kappa</t>
  </si>
  <si>
    <t>S+/kpav</t>
  </si>
  <si>
    <t>gamma</t>
  </si>
  <si>
    <t>C</t>
  </si>
  <si>
    <t>T</t>
  </si>
  <si>
    <t>wT</t>
  </si>
  <si>
    <t>A</t>
  </si>
  <si>
    <t>B</t>
  </si>
  <si>
    <t>D</t>
  </si>
  <si>
    <t>E</t>
  </si>
  <si>
    <t>F</t>
  </si>
  <si>
    <t>G</t>
  </si>
  <si>
    <t>H</t>
  </si>
  <si>
    <t>I</t>
  </si>
  <si>
    <t>J</t>
  </si>
  <si>
    <t>Due</t>
  </si>
  <si>
    <t>j*</t>
  </si>
  <si>
    <t>delta</t>
  </si>
  <si>
    <t>Sum p</t>
  </si>
  <si>
    <t>idle</t>
  </si>
  <si>
    <t>EDT</t>
  </si>
  <si>
    <t>R &amp; M</t>
  </si>
  <si>
    <t>SPT</t>
  </si>
  <si>
    <t>S</t>
  </si>
  <si>
    <t>S/(kappa*pav)</t>
  </si>
  <si>
    <t>exp(-…)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</si>
</sst>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B10" sqref="B10"/>
    </sheetView>
  </sheetViews>
  <sheetFormatPr defaultColWidth="11.421875" defaultRowHeight="12.75"/>
  <cols>
    <col min="2" max="2" width="9.28125" style="0" customWidth="1"/>
    <col min="3" max="3" width="9.140625" style="0" customWidth="1"/>
    <col min="4" max="5" width="8.8515625" style="0" customWidth="1"/>
    <col min="6" max="6" width="8.421875" style="0" customWidth="1"/>
    <col min="7" max="7" width="8.57421875" style="0" customWidth="1"/>
    <col min="8" max="8" width="7.421875" style="0" customWidth="1"/>
    <col min="9" max="9" width="7.00390625" style="0" customWidth="1"/>
    <col min="10" max="10" width="7.57421875" style="0" customWidth="1"/>
    <col min="11" max="11" width="7.421875" style="0" customWidth="1"/>
  </cols>
  <sheetData>
    <row r="1" spans="1:11" ht="12.75">
      <c r="A1" s="2" t="s">
        <v>0</v>
      </c>
      <c r="B1" s="2">
        <v>3</v>
      </c>
      <c r="C1" s="2">
        <v>1</v>
      </c>
      <c r="D1" s="2">
        <v>4</v>
      </c>
      <c r="E1" s="2">
        <v>8</v>
      </c>
      <c r="F1" s="2">
        <v>9</v>
      </c>
      <c r="G1" s="2">
        <v>7</v>
      </c>
      <c r="H1" s="2">
        <v>5</v>
      </c>
      <c r="I1" s="2">
        <v>6</v>
      </c>
      <c r="J1" s="2">
        <v>2</v>
      </c>
      <c r="K1" s="2">
        <v>10</v>
      </c>
    </row>
    <row r="2" spans="1:11" ht="12.75">
      <c r="A2" s="2" t="s">
        <v>1</v>
      </c>
      <c r="B2">
        <v>6</v>
      </c>
      <c r="C2">
        <v>8</v>
      </c>
      <c r="D2">
        <v>10</v>
      </c>
      <c r="E2">
        <v>11</v>
      </c>
      <c r="F2">
        <v>13</v>
      </c>
      <c r="G2">
        <v>9</v>
      </c>
      <c r="H2">
        <v>3</v>
      </c>
      <c r="I2">
        <v>11</v>
      </c>
      <c r="J2">
        <v>12</v>
      </c>
      <c r="K2">
        <v>7</v>
      </c>
    </row>
    <row r="3" spans="1:11" ht="12.75">
      <c r="A3" s="2" t="s">
        <v>2</v>
      </c>
      <c r="B3">
        <v>6</v>
      </c>
      <c r="C3">
        <v>4</v>
      </c>
      <c r="D3">
        <v>5</v>
      </c>
      <c r="E3">
        <v>9</v>
      </c>
      <c r="F3">
        <v>8</v>
      </c>
      <c r="G3">
        <v>5</v>
      </c>
      <c r="H3">
        <v>1</v>
      </c>
      <c r="I3">
        <v>4</v>
      </c>
      <c r="J3">
        <v>1</v>
      </c>
      <c r="K3">
        <v>1</v>
      </c>
    </row>
    <row r="4" spans="1:11" ht="12.75">
      <c r="A4" s="2" t="s">
        <v>3</v>
      </c>
      <c r="B4">
        <v>32</v>
      </c>
      <c r="C4">
        <v>26</v>
      </c>
      <c r="D4">
        <v>35</v>
      </c>
      <c r="E4">
        <v>51</v>
      </c>
      <c r="F4">
        <v>53</v>
      </c>
      <c r="G4">
        <v>50</v>
      </c>
      <c r="H4">
        <v>38</v>
      </c>
      <c r="I4">
        <v>48</v>
      </c>
      <c r="J4">
        <v>28</v>
      </c>
      <c r="K4">
        <v>64</v>
      </c>
    </row>
    <row r="5" spans="1:11" s="1" customFormat="1" ht="12.75">
      <c r="A5" s="3" t="s">
        <v>4</v>
      </c>
      <c r="B5" s="1">
        <f>B3/B2</f>
        <v>1</v>
      </c>
      <c r="C5" s="1">
        <f>C3/C2</f>
        <v>0.5</v>
      </c>
      <c r="D5" s="1">
        <f>D3/D2</f>
        <v>0.5</v>
      </c>
      <c r="E5" s="1">
        <f>E3/E2</f>
        <v>0.8181818181818182</v>
      </c>
      <c r="F5" s="1">
        <f>F3/F2</f>
        <v>0.6153846153846154</v>
      </c>
      <c r="G5" s="1">
        <f>G3/G2</f>
        <v>0.5555555555555556</v>
      </c>
      <c r="H5" s="1">
        <f>H3/H2</f>
        <v>0.3333333333333333</v>
      </c>
      <c r="I5" s="1">
        <f>I3/I2</f>
        <v>0.36363636363636365</v>
      </c>
      <c r="J5" s="1">
        <f>J3/J2</f>
        <v>0.08333333333333333</v>
      </c>
      <c r="K5" s="1">
        <f>K3/K2</f>
        <v>0.14285714285714285</v>
      </c>
    </row>
    <row r="6" spans="1:11" s="1" customFormat="1" ht="12.75">
      <c r="A6" s="3" t="s">
        <v>5</v>
      </c>
      <c r="B6" s="1">
        <f>MAX(0,B4-B2)</f>
        <v>26</v>
      </c>
      <c r="C6" s="1">
        <f>MAX(0,C4-C2)</f>
        <v>18</v>
      </c>
      <c r="D6" s="1">
        <f>MAX(0,D4-D2)</f>
        <v>25</v>
      </c>
      <c r="E6" s="1">
        <f>MAX(0,E4-E2)</f>
        <v>40</v>
      </c>
      <c r="F6" s="1">
        <f>MAX(0,F4-F2)</f>
        <v>40</v>
      </c>
      <c r="G6" s="1">
        <f>MAX(0,G4-G2)</f>
        <v>41</v>
      </c>
      <c r="H6" s="1">
        <f>MAX(0,H4-H2)</f>
        <v>35</v>
      </c>
      <c r="I6" s="1">
        <f>MAX(0,I4-I2)</f>
        <v>37</v>
      </c>
      <c r="J6" s="1">
        <f>MAX(0,J4-J2)</f>
        <v>16</v>
      </c>
      <c r="K6" s="1">
        <f>MAX(0,K4-K2)</f>
        <v>57</v>
      </c>
    </row>
    <row r="7" spans="1:11" s="1" customFormat="1" ht="12.75">
      <c r="A7" s="3" t="s">
        <v>8</v>
      </c>
      <c r="B7" s="1">
        <f>B6/($B$14*$B$15)</f>
        <v>1.4444444444444444</v>
      </c>
      <c r="C7" s="1">
        <f>C6/($B$14*$B$15)</f>
        <v>1</v>
      </c>
      <c r="D7" s="1">
        <f>D6/($B$14*$B$15)</f>
        <v>1.3888888888888888</v>
      </c>
      <c r="E7" s="1">
        <f>E6/($B$14*$B$15)</f>
        <v>2.2222222222222223</v>
      </c>
      <c r="F7" s="1">
        <f>F6/($B$14*$B$15)</f>
        <v>2.2222222222222223</v>
      </c>
      <c r="G7" s="1">
        <f>G6/($B$14*$B$15)</f>
        <v>2.2777777777777777</v>
      </c>
      <c r="H7" s="1">
        <f>H6/($B$14*$B$15)</f>
        <v>1.9444444444444444</v>
      </c>
      <c r="I7" s="1">
        <f>I6/($B$14*$B$15)</f>
        <v>2.0555555555555554</v>
      </c>
      <c r="J7" s="1">
        <f>J6/($B$14*$B$15)</f>
        <v>0.8888888888888888</v>
      </c>
      <c r="K7" s="1">
        <f>K6/($B$14*$B$15)</f>
        <v>3.1666666666666665</v>
      </c>
    </row>
    <row r="8" spans="1:11" s="1" customFormat="1" ht="12.75">
      <c r="A8" s="3" t="s">
        <v>9</v>
      </c>
      <c r="B8" s="5">
        <f>B5*EXP(-B7)</f>
        <v>0.2358770829857</v>
      </c>
      <c r="C8" s="5">
        <f>C5*EXP(-C7)</f>
        <v>0.18393972058572117</v>
      </c>
      <c r="D8" s="5">
        <f>D5*EXP(-D7)</f>
        <v>0.12467610438864811</v>
      </c>
      <c r="E8" s="5">
        <f>E5*EXP(-E7)</f>
        <v>0.08866474627246025</v>
      </c>
      <c r="F8" s="5">
        <f>F5*EXP(-F7)</f>
        <v>0.06668801429039746</v>
      </c>
      <c r="G8" s="5">
        <f>G5*EXP(-G7)</f>
        <v>0.05695097649636704</v>
      </c>
      <c r="H8" s="5">
        <f>H5*EXP(-H7)</f>
        <v>0.047688894251469396</v>
      </c>
      <c r="I8" s="5">
        <f>I5*EXP(-I7)</f>
        <v>0.046553342783582856</v>
      </c>
      <c r="J8" s="5">
        <f>J5*EXP(-J7)</f>
        <v>0.03425935754226562</v>
      </c>
      <c r="K8" s="5">
        <f>K5*EXP(-K7)</f>
        <v>0.006020549072753772</v>
      </c>
    </row>
    <row r="9" spans="1:11" ht="12.75">
      <c r="A9" s="3" t="s">
        <v>10</v>
      </c>
      <c r="B9">
        <f>SUM($B$2:B2)</f>
        <v>6</v>
      </c>
      <c r="C9">
        <f>SUM($B$2:C2)</f>
        <v>14</v>
      </c>
      <c r="D9">
        <f>SUM($B$2:D2)</f>
        <v>24</v>
      </c>
      <c r="E9">
        <f>SUM($B$2:E2)</f>
        <v>35</v>
      </c>
      <c r="F9">
        <f>SUM($B$2:F2)</f>
        <v>48</v>
      </c>
      <c r="G9">
        <f>SUM($B$2:G2)</f>
        <v>57</v>
      </c>
      <c r="H9">
        <f>SUM($B$2:H2)</f>
        <v>60</v>
      </c>
      <c r="I9">
        <f>SUM($B$2:I2)</f>
        <v>71</v>
      </c>
      <c r="J9">
        <f>SUM($B$2:J2)</f>
        <v>83</v>
      </c>
      <c r="K9">
        <f>SUM($B$2:K2)</f>
        <v>90</v>
      </c>
    </row>
    <row r="10" spans="1:11" ht="12.75">
      <c r="A10" s="3" t="s">
        <v>11</v>
      </c>
      <c r="B10">
        <f>MAX(0,B9-B4)</f>
        <v>0</v>
      </c>
      <c r="C10">
        <f>MAX(0,C9-C4)</f>
        <v>0</v>
      </c>
      <c r="D10">
        <f>MAX(0,D9-D4)</f>
        <v>0</v>
      </c>
      <c r="E10">
        <f>MAX(0,E9-E4)</f>
        <v>0</v>
      </c>
      <c r="F10">
        <f>MAX(0,F9-F4)</f>
        <v>0</v>
      </c>
      <c r="G10">
        <f>MAX(0,G9-G4)</f>
        <v>7</v>
      </c>
      <c r="H10">
        <f>MAX(0,H9-H4)</f>
        <v>22</v>
      </c>
      <c r="I10">
        <f>MAX(0,I9-I4)</f>
        <v>23</v>
      </c>
      <c r="J10">
        <f>MAX(0,J9-J4)</f>
        <v>55</v>
      </c>
      <c r="K10">
        <f>MAX(0,K9-K4)</f>
        <v>26</v>
      </c>
    </row>
    <row r="11" spans="1:12" ht="12.75">
      <c r="A11" s="3" t="s">
        <v>12</v>
      </c>
      <c r="B11">
        <f>B10*B3</f>
        <v>0</v>
      </c>
      <c r="C11">
        <f>C10*C3</f>
        <v>0</v>
      </c>
      <c r="D11">
        <f>D10*D3</f>
        <v>0</v>
      </c>
      <c r="E11">
        <f>E10*E3</f>
        <v>0</v>
      </c>
      <c r="F11">
        <f>F10*F3</f>
        <v>0</v>
      </c>
      <c r="G11">
        <f>G10*G3</f>
        <v>35</v>
      </c>
      <c r="H11">
        <f>H10*H3</f>
        <v>22</v>
      </c>
      <c r="I11">
        <f>I10*I3</f>
        <v>92</v>
      </c>
      <c r="J11">
        <f>J10*J3</f>
        <v>55</v>
      </c>
      <c r="K11">
        <f>K10*K3</f>
        <v>26</v>
      </c>
      <c r="L11">
        <f>SUM(B11:K11)</f>
        <v>230</v>
      </c>
    </row>
    <row r="12" ht="12.75">
      <c r="A12" s="2"/>
    </row>
    <row r="13" ht="12.75">
      <c r="A13" s="2"/>
    </row>
    <row r="14" spans="1:6" ht="12.75">
      <c r="A14" s="2" t="s">
        <v>6</v>
      </c>
      <c r="B14">
        <f>AVERAGE(B2:K2)</f>
        <v>9</v>
      </c>
      <c r="E14" t="s">
        <v>27</v>
      </c>
      <c r="F14">
        <v>496</v>
      </c>
    </row>
    <row r="15" spans="1:6" ht="12.75">
      <c r="A15" s="2" t="s">
        <v>7</v>
      </c>
      <c r="B15">
        <v>2</v>
      </c>
      <c r="E15" t="s">
        <v>28</v>
      </c>
      <c r="F15">
        <v>230</v>
      </c>
    </row>
    <row r="16" spans="5:6" ht="12.75">
      <c r="E16" t="s">
        <v>29</v>
      </c>
      <c r="F16">
        <v>480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L13" sqref="L13"/>
    </sheetView>
  </sheetViews>
  <sheetFormatPr defaultColWidth="11.421875" defaultRowHeight="12.75"/>
  <cols>
    <col min="1" max="1" width="7.8515625" style="0" customWidth="1"/>
    <col min="2" max="11" width="6.7109375" style="0" customWidth="1"/>
    <col min="12" max="12" width="8.57421875" style="0" customWidth="1"/>
    <col min="13" max="13" width="7.00390625" style="0" customWidth="1"/>
    <col min="14" max="14" width="6.00390625" style="0" customWidth="1"/>
  </cols>
  <sheetData>
    <row r="1" spans="1:14" ht="12.75">
      <c r="A1" s="2" t="s">
        <v>0</v>
      </c>
      <c r="B1" s="2" t="s">
        <v>13</v>
      </c>
      <c r="C1" s="2" t="s">
        <v>14</v>
      </c>
      <c r="D1" s="2" t="s">
        <v>10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M1" t="s">
        <v>22</v>
      </c>
      <c r="N1">
        <v>56</v>
      </c>
    </row>
    <row r="2" spans="1:14" ht="12.75">
      <c r="A2" s="2" t="s">
        <v>1</v>
      </c>
      <c r="B2">
        <v>8</v>
      </c>
      <c r="C2">
        <v>18</v>
      </c>
      <c r="D2">
        <v>11</v>
      </c>
      <c r="E2">
        <v>4</v>
      </c>
      <c r="F2">
        <v>15</v>
      </c>
      <c r="G2">
        <v>5</v>
      </c>
      <c r="H2">
        <v>23</v>
      </c>
      <c r="I2">
        <v>25</v>
      </c>
      <c r="J2">
        <v>10</v>
      </c>
      <c r="K2">
        <v>17</v>
      </c>
      <c r="M2" t="s">
        <v>23</v>
      </c>
      <c r="N2">
        <f>ROUNDUP(10/2,0)</f>
        <v>5</v>
      </c>
    </row>
    <row r="4" spans="1:13" ht="12.75">
      <c r="A4" s="2" t="s">
        <v>0</v>
      </c>
      <c r="B4" s="2" t="s">
        <v>19</v>
      </c>
      <c r="C4" s="2" t="s">
        <v>18</v>
      </c>
      <c r="D4" s="2" t="s">
        <v>14</v>
      </c>
      <c r="E4" s="2" t="s">
        <v>21</v>
      </c>
      <c r="F4" s="2" t="s">
        <v>16</v>
      </c>
      <c r="G4" s="2" t="s">
        <v>10</v>
      </c>
      <c r="H4" s="2" t="s">
        <v>20</v>
      </c>
      <c r="I4" s="2" t="s">
        <v>13</v>
      </c>
      <c r="J4" s="2" t="s">
        <v>17</v>
      </c>
      <c r="K4" s="2" t="s">
        <v>15</v>
      </c>
      <c r="M4" s="2"/>
    </row>
    <row r="5" spans="1:11" ht="12.75">
      <c r="A5" s="2" t="s">
        <v>1</v>
      </c>
      <c r="B5">
        <v>25</v>
      </c>
      <c r="C5">
        <v>23</v>
      </c>
      <c r="D5">
        <v>18</v>
      </c>
      <c r="E5">
        <v>17</v>
      </c>
      <c r="F5">
        <v>15</v>
      </c>
      <c r="G5">
        <v>11</v>
      </c>
      <c r="H5">
        <v>10</v>
      </c>
      <c r="I5">
        <v>8</v>
      </c>
      <c r="J5">
        <v>5</v>
      </c>
      <c r="K5">
        <v>4</v>
      </c>
    </row>
    <row r="6" spans="2:11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4" ht="12.75">
      <c r="A7" s="2" t="s">
        <v>0</v>
      </c>
      <c r="B7" s="2" t="s">
        <v>19</v>
      </c>
      <c r="C7" s="2" t="s">
        <v>14</v>
      </c>
      <c r="D7" s="2" t="s">
        <v>16</v>
      </c>
      <c r="E7" s="2" t="s">
        <v>20</v>
      </c>
      <c r="F7" s="2" t="s">
        <v>17</v>
      </c>
      <c r="G7" s="2" t="s">
        <v>15</v>
      </c>
      <c r="H7" s="2" t="s">
        <v>13</v>
      </c>
      <c r="I7" s="2" t="s">
        <v>10</v>
      </c>
      <c r="J7" s="2" t="s">
        <v>21</v>
      </c>
      <c r="K7" s="2" t="s">
        <v>18</v>
      </c>
      <c r="M7" s="2" t="s">
        <v>24</v>
      </c>
      <c r="N7">
        <f>B8+C8+D8+E8+F8</f>
        <v>73</v>
      </c>
    </row>
    <row r="8" spans="1:14" ht="12.75">
      <c r="A8" s="2" t="s">
        <v>1</v>
      </c>
      <c r="B8">
        <v>25</v>
      </c>
      <c r="C8">
        <v>18</v>
      </c>
      <c r="D8">
        <v>15</v>
      </c>
      <c r="E8">
        <v>10</v>
      </c>
      <c r="F8">
        <v>5</v>
      </c>
      <c r="G8">
        <v>4</v>
      </c>
      <c r="H8">
        <v>8</v>
      </c>
      <c r="I8">
        <v>11</v>
      </c>
      <c r="J8">
        <v>17</v>
      </c>
      <c r="K8">
        <v>23</v>
      </c>
      <c r="M8" t="s">
        <v>26</v>
      </c>
      <c r="N8">
        <f>MAX(N1-N7,0)</f>
        <v>0</v>
      </c>
    </row>
    <row r="9" spans="1:11" ht="12.75">
      <c r="A9" s="2" t="s">
        <v>25</v>
      </c>
      <c r="B9">
        <f>SUM($B$8:B8)</f>
        <v>25</v>
      </c>
      <c r="C9">
        <f>SUM($B$8:C8)</f>
        <v>43</v>
      </c>
      <c r="D9">
        <f>SUM($B$8:D8)</f>
        <v>58</v>
      </c>
      <c r="E9">
        <f>SUM($B$8:E8)</f>
        <v>68</v>
      </c>
      <c r="F9">
        <f>SUM($B$8:F8)</f>
        <v>73</v>
      </c>
      <c r="G9">
        <f>SUM($B$8:G8)</f>
        <v>77</v>
      </c>
      <c r="H9">
        <f>SUM($B$8:H8)</f>
        <v>85</v>
      </c>
      <c r="I9">
        <f>SUM($B$8:I8)</f>
        <v>96</v>
      </c>
      <c r="J9">
        <f>SUM($B$8:J8)</f>
        <v>113</v>
      </c>
      <c r="K9">
        <f>SUM($B$8:K8)</f>
        <v>136</v>
      </c>
    </row>
    <row r="10" spans="1:11" ht="12.75">
      <c r="A10" s="2" t="s">
        <v>10</v>
      </c>
      <c r="B10">
        <f>B9+$N$8</f>
        <v>25</v>
      </c>
      <c r="C10">
        <f aca="true" t="shared" si="0" ref="C10:K10">C9+$N$8</f>
        <v>43</v>
      </c>
      <c r="D10">
        <f t="shared" si="0"/>
        <v>58</v>
      </c>
      <c r="E10">
        <f t="shared" si="0"/>
        <v>68</v>
      </c>
      <c r="F10">
        <f t="shared" si="0"/>
        <v>73</v>
      </c>
      <c r="G10">
        <f t="shared" si="0"/>
        <v>77</v>
      </c>
      <c r="H10">
        <f t="shared" si="0"/>
        <v>85</v>
      </c>
      <c r="I10">
        <f t="shared" si="0"/>
        <v>96</v>
      </c>
      <c r="J10">
        <f t="shared" si="0"/>
        <v>113</v>
      </c>
      <c r="K10">
        <f t="shared" si="0"/>
        <v>136</v>
      </c>
    </row>
    <row r="11" spans="1:12" ht="12.75">
      <c r="A11" s="2" t="s">
        <v>16</v>
      </c>
      <c r="B11">
        <f>MAX($N$1-B10,0)</f>
        <v>31</v>
      </c>
      <c r="C11">
        <f aca="true" t="shared" si="1" ref="C11:K11">MAX($N$1-C10,0)</f>
        <v>13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>SUM(B11:K11)</f>
        <v>44</v>
      </c>
    </row>
    <row r="12" spans="1:12" ht="12.75">
      <c r="A12" s="2" t="s">
        <v>11</v>
      </c>
      <c r="B12">
        <f>MAX(-$N$1+B10,0)</f>
        <v>0</v>
      </c>
      <c r="C12">
        <f aca="true" t="shared" si="2" ref="C12:K12">MAX(-$N$1+C10,0)</f>
        <v>0</v>
      </c>
      <c r="D12">
        <f t="shared" si="2"/>
        <v>2</v>
      </c>
      <c r="E12">
        <f t="shared" si="2"/>
        <v>12</v>
      </c>
      <c r="F12">
        <f t="shared" si="2"/>
        <v>17</v>
      </c>
      <c r="G12">
        <f t="shared" si="2"/>
        <v>21</v>
      </c>
      <c r="H12">
        <f t="shared" si="2"/>
        <v>29</v>
      </c>
      <c r="I12">
        <f t="shared" si="2"/>
        <v>40</v>
      </c>
      <c r="J12">
        <f t="shared" si="2"/>
        <v>57</v>
      </c>
      <c r="K12">
        <f t="shared" si="2"/>
        <v>80</v>
      </c>
      <c r="L12">
        <f>SUM(B12:K12)</f>
        <v>258</v>
      </c>
    </row>
    <row r="13" ht="12.75">
      <c r="L13">
        <f>L11+L12</f>
        <v>302</v>
      </c>
    </row>
    <row r="15" spans="2:11" ht="12.75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</row>
    <row r="16" spans="1:14" ht="12.75">
      <c r="A16" s="2" t="s">
        <v>0</v>
      </c>
      <c r="B16" s="2" t="s">
        <v>18</v>
      </c>
      <c r="C16" s="2" t="s">
        <v>16</v>
      </c>
      <c r="D16" s="2" t="s">
        <v>20</v>
      </c>
      <c r="E16" s="2" t="s">
        <v>17</v>
      </c>
      <c r="F16" s="2" t="s">
        <v>15</v>
      </c>
      <c r="G16" s="2" t="s">
        <v>13</v>
      </c>
      <c r="H16" s="2" t="s">
        <v>10</v>
      </c>
      <c r="I16" s="2" t="s">
        <v>21</v>
      </c>
      <c r="J16" s="2" t="s">
        <v>14</v>
      </c>
      <c r="K16" s="2" t="s">
        <v>19</v>
      </c>
      <c r="M16" s="2" t="s">
        <v>22</v>
      </c>
      <c r="N16">
        <v>56</v>
      </c>
    </row>
    <row r="17" spans="1:11" ht="12.75">
      <c r="A17" s="2" t="s">
        <v>1</v>
      </c>
      <c r="B17">
        <v>23</v>
      </c>
      <c r="C17">
        <v>15</v>
      </c>
      <c r="D17">
        <v>10</v>
      </c>
      <c r="E17">
        <v>5</v>
      </c>
      <c r="F17">
        <v>4</v>
      </c>
      <c r="G17">
        <v>8</v>
      </c>
      <c r="H17">
        <v>11</v>
      </c>
      <c r="I17">
        <v>17</v>
      </c>
      <c r="J17">
        <v>18</v>
      </c>
      <c r="K17">
        <v>25</v>
      </c>
    </row>
    <row r="18" spans="1:11" ht="12.75">
      <c r="A18" s="2" t="s">
        <v>25</v>
      </c>
      <c r="B18">
        <f>SUM($B$17:B17)</f>
        <v>23</v>
      </c>
      <c r="C18">
        <f>SUM($B$17:C17)</f>
        <v>38</v>
      </c>
      <c r="D18">
        <f>SUM($B$17:D17)</f>
        <v>48</v>
      </c>
      <c r="E18">
        <f>SUM($B$17:E17)</f>
        <v>53</v>
      </c>
      <c r="F18">
        <f>SUM($B$17:F17)</f>
        <v>57</v>
      </c>
      <c r="G18">
        <f>SUM($B$17:G17)</f>
        <v>65</v>
      </c>
      <c r="H18">
        <f>SUM($B$17:H17)</f>
        <v>76</v>
      </c>
      <c r="I18">
        <f>SUM($B$17:I17)</f>
        <v>93</v>
      </c>
      <c r="J18">
        <f>SUM($B$17:J17)</f>
        <v>111</v>
      </c>
      <c r="K18">
        <f>SUM($B$17:K17)</f>
        <v>136</v>
      </c>
    </row>
    <row r="19" spans="1:11" ht="12.75">
      <c r="A19" s="2" t="s">
        <v>10</v>
      </c>
      <c r="B19">
        <f>B18</f>
        <v>23</v>
      </c>
      <c r="C19">
        <f aca="true" t="shared" si="3" ref="C19:K19">C18</f>
        <v>38</v>
      </c>
      <c r="D19">
        <f t="shared" si="3"/>
        <v>48</v>
      </c>
      <c r="E19">
        <f t="shared" si="3"/>
        <v>53</v>
      </c>
      <c r="F19">
        <f t="shared" si="3"/>
        <v>57</v>
      </c>
      <c r="G19">
        <f t="shared" si="3"/>
        <v>65</v>
      </c>
      <c r="H19">
        <f t="shared" si="3"/>
        <v>76</v>
      </c>
      <c r="I19">
        <f t="shared" si="3"/>
        <v>93</v>
      </c>
      <c r="J19">
        <f t="shared" si="3"/>
        <v>111</v>
      </c>
      <c r="K19">
        <f t="shared" si="3"/>
        <v>136</v>
      </c>
    </row>
    <row r="20" spans="1:12" ht="12.75">
      <c r="A20" s="2" t="s">
        <v>16</v>
      </c>
      <c r="B20">
        <f>MAX($N$16-B19,0)</f>
        <v>33</v>
      </c>
      <c r="C20">
        <f aca="true" t="shared" si="4" ref="C20:K20">MAX($N$16-C19,0)</f>
        <v>18</v>
      </c>
      <c r="D20">
        <f t="shared" si="4"/>
        <v>8</v>
      </c>
      <c r="E20">
        <f t="shared" si="4"/>
        <v>3</v>
      </c>
      <c r="F20">
        <f t="shared" si="4"/>
        <v>0</v>
      </c>
      <c r="G20">
        <f t="shared" si="4"/>
        <v>0</v>
      </c>
      <c r="H20">
        <f t="shared" si="4"/>
        <v>0</v>
      </c>
      <c r="I20">
        <f t="shared" si="4"/>
        <v>0</v>
      </c>
      <c r="J20">
        <f t="shared" si="4"/>
        <v>0</v>
      </c>
      <c r="K20">
        <f t="shared" si="4"/>
        <v>0</v>
      </c>
      <c r="L20">
        <f>SUM(B20:K20)</f>
        <v>62</v>
      </c>
    </row>
    <row r="21" spans="1:12" ht="12.75">
      <c r="A21" s="2" t="s">
        <v>11</v>
      </c>
      <c r="B21">
        <f>MAX(-$N$16+B19,0)</f>
        <v>0</v>
      </c>
      <c r="C21">
        <f aca="true" t="shared" si="5" ref="C21:K21">MAX(-$N$16+C19,0)</f>
        <v>0</v>
      </c>
      <c r="D21">
        <f t="shared" si="5"/>
        <v>0</v>
      </c>
      <c r="E21">
        <f t="shared" si="5"/>
        <v>0</v>
      </c>
      <c r="F21">
        <f t="shared" si="5"/>
        <v>1</v>
      </c>
      <c r="G21">
        <f t="shared" si="5"/>
        <v>9</v>
      </c>
      <c r="H21">
        <f t="shared" si="5"/>
        <v>20</v>
      </c>
      <c r="I21">
        <f t="shared" si="5"/>
        <v>37</v>
      </c>
      <c r="J21">
        <f t="shared" si="5"/>
        <v>55</v>
      </c>
      <c r="K21">
        <f t="shared" si="5"/>
        <v>80</v>
      </c>
      <c r="L21">
        <f>SUM(B21:K21)</f>
        <v>202</v>
      </c>
    </row>
    <row r="22" ht="12.75">
      <c r="L22">
        <f>L20+L21</f>
        <v>264</v>
      </c>
    </row>
    <row r="23" spans="1:2" ht="12.75">
      <c r="A23" s="2" t="s">
        <v>14</v>
      </c>
      <c r="B23">
        <f>56-B17-C17-D17-E17</f>
        <v>3</v>
      </c>
    </row>
    <row r="24" spans="1:2" ht="12.75">
      <c r="A24" s="2" t="s">
        <v>13</v>
      </c>
      <c r="B24">
        <f>SUM(B5:K5)-N16-K17-J17-I17-H17-G17</f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120" zoomScaleNormal="120" workbookViewId="0" topLeftCell="A1">
      <selection activeCell="A30" sqref="A30"/>
    </sheetView>
  </sheetViews>
  <sheetFormatPr defaultColWidth="11.421875" defaultRowHeight="12.75"/>
  <cols>
    <col min="1" max="11" width="8.7109375" style="0" customWidth="1"/>
  </cols>
  <sheetData>
    <row r="1" spans="1:11" ht="12.7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ht="12.75">
      <c r="A2" s="2" t="s">
        <v>1</v>
      </c>
      <c r="B2">
        <v>8</v>
      </c>
      <c r="C2">
        <v>12</v>
      </c>
      <c r="D2">
        <v>6</v>
      </c>
      <c r="E2">
        <v>10</v>
      </c>
      <c r="F2">
        <v>3</v>
      </c>
      <c r="G2">
        <v>11</v>
      </c>
      <c r="H2">
        <v>9</v>
      </c>
      <c r="I2">
        <v>11</v>
      </c>
      <c r="J2">
        <v>13</v>
      </c>
      <c r="K2">
        <v>7</v>
      </c>
    </row>
    <row r="3" spans="1:11" ht="12.75">
      <c r="A3" s="2" t="s">
        <v>2</v>
      </c>
      <c r="B3">
        <v>4</v>
      </c>
      <c r="C3">
        <v>1</v>
      </c>
      <c r="D3">
        <v>6</v>
      </c>
      <c r="E3">
        <v>5</v>
      </c>
      <c r="F3">
        <v>1</v>
      </c>
      <c r="G3">
        <v>4</v>
      </c>
      <c r="H3">
        <v>5</v>
      </c>
      <c r="I3">
        <v>9</v>
      </c>
      <c r="J3">
        <v>8</v>
      </c>
      <c r="K3">
        <v>1</v>
      </c>
    </row>
    <row r="4" spans="1:11" ht="12.75">
      <c r="A4" s="2" t="s">
        <v>3</v>
      </c>
      <c r="B4">
        <v>26</v>
      </c>
      <c r="C4">
        <v>28</v>
      </c>
      <c r="D4">
        <v>32</v>
      </c>
      <c r="E4">
        <v>35</v>
      </c>
      <c r="F4">
        <v>38</v>
      </c>
      <c r="G4">
        <v>48</v>
      </c>
      <c r="H4">
        <v>50</v>
      </c>
      <c r="I4">
        <v>51</v>
      </c>
      <c r="J4">
        <v>53</v>
      </c>
      <c r="K4">
        <v>64</v>
      </c>
    </row>
    <row r="5" spans="1:11" ht="12.75">
      <c r="A5" s="2" t="s">
        <v>30</v>
      </c>
      <c r="B5">
        <f>B4-B2</f>
        <v>18</v>
      </c>
      <c r="C5">
        <f aca="true" t="shared" si="0" ref="C5:K5">C4-C2</f>
        <v>16</v>
      </c>
      <c r="D5">
        <f t="shared" si="0"/>
        <v>26</v>
      </c>
      <c r="E5">
        <f t="shared" si="0"/>
        <v>25</v>
      </c>
      <c r="F5">
        <f t="shared" si="0"/>
        <v>35</v>
      </c>
      <c r="G5">
        <f t="shared" si="0"/>
        <v>37</v>
      </c>
      <c r="H5">
        <f t="shared" si="0"/>
        <v>41</v>
      </c>
      <c r="I5">
        <f t="shared" si="0"/>
        <v>40</v>
      </c>
      <c r="J5">
        <f t="shared" si="0"/>
        <v>40</v>
      </c>
      <c r="K5">
        <f t="shared" si="0"/>
        <v>57</v>
      </c>
    </row>
    <row r="6" spans="1:11" ht="12.75">
      <c r="A6" s="2" t="s">
        <v>31</v>
      </c>
      <c r="B6" s="6">
        <f>B5/($B$15*$B$14)</f>
        <v>1</v>
      </c>
      <c r="C6" s="6">
        <f aca="true" t="shared" si="1" ref="C6:K6">C5/($B$15*$B$14)</f>
        <v>0.8888888888888888</v>
      </c>
      <c r="D6" s="6">
        <f t="shared" si="1"/>
        <v>1.4444444444444444</v>
      </c>
      <c r="E6" s="6">
        <f t="shared" si="1"/>
        <v>1.3888888888888888</v>
      </c>
      <c r="F6" s="6">
        <f t="shared" si="1"/>
        <v>1.9444444444444444</v>
      </c>
      <c r="G6" s="6">
        <f t="shared" si="1"/>
        <v>2.0555555555555554</v>
      </c>
      <c r="H6" s="6">
        <f t="shared" si="1"/>
        <v>2.2777777777777777</v>
      </c>
      <c r="I6" s="6">
        <f t="shared" si="1"/>
        <v>2.2222222222222223</v>
      </c>
      <c r="J6" s="6">
        <f t="shared" si="1"/>
        <v>2.2222222222222223</v>
      </c>
      <c r="K6" s="6">
        <f t="shared" si="1"/>
        <v>3.1666666666666665</v>
      </c>
    </row>
    <row r="7" spans="1:11" ht="12.75">
      <c r="A7" s="2" t="s">
        <v>32</v>
      </c>
      <c r="B7">
        <f>EXP(-B6)</f>
        <v>0.36787944117144233</v>
      </c>
      <c r="C7">
        <f aca="true" t="shared" si="2" ref="C7:K7">EXP(-C6)</f>
        <v>0.41111229050718745</v>
      </c>
      <c r="D7">
        <f t="shared" si="2"/>
        <v>0.2358770829857</v>
      </c>
      <c r="E7">
        <f t="shared" si="2"/>
        <v>0.24935220877729622</v>
      </c>
      <c r="F7">
        <f t="shared" si="2"/>
        <v>0.1430666827544082</v>
      </c>
      <c r="G7">
        <f t="shared" si="2"/>
        <v>0.12802169265485286</v>
      </c>
      <c r="H7">
        <f t="shared" si="2"/>
        <v>0.10251175769346066</v>
      </c>
      <c r="I7">
        <f t="shared" si="2"/>
        <v>0.10836802322189586</v>
      </c>
      <c r="J7">
        <f t="shared" si="2"/>
        <v>0.10836802322189586</v>
      </c>
      <c r="K7">
        <f t="shared" si="2"/>
        <v>0.042143843509276406</v>
      </c>
    </row>
    <row r="8" spans="1:11" ht="12.75">
      <c r="A8" s="2" t="s">
        <v>4</v>
      </c>
      <c r="B8">
        <f>B3/B2</f>
        <v>0.5</v>
      </c>
      <c r="C8">
        <f aca="true" t="shared" si="3" ref="C8:K8">C3/C2</f>
        <v>0.08333333333333333</v>
      </c>
      <c r="D8">
        <f t="shared" si="3"/>
        <v>1</v>
      </c>
      <c r="E8">
        <f t="shared" si="3"/>
        <v>0.5</v>
      </c>
      <c r="F8">
        <f t="shared" si="3"/>
        <v>0.3333333333333333</v>
      </c>
      <c r="G8">
        <f t="shared" si="3"/>
        <v>0.36363636363636365</v>
      </c>
      <c r="H8">
        <f t="shared" si="3"/>
        <v>0.5555555555555556</v>
      </c>
      <c r="I8">
        <f t="shared" si="3"/>
        <v>0.8181818181818182</v>
      </c>
      <c r="J8">
        <f t="shared" si="3"/>
        <v>0.6153846153846154</v>
      </c>
      <c r="K8">
        <f t="shared" si="3"/>
        <v>0.14285714285714285</v>
      </c>
    </row>
    <row r="9" spans="1:11" ht="12.75">
      <c r="A9" s="2" t="s">
        <v>9</v>
      </c>
      <c r="B9" s="7">
        <f>B8*B7</f>
        <v>0.18393972058572117</v>
      </c>
      <c r="C9" s="7">
        <f aca="true" t="shared" si="4" ref="C9:K9">C8*C7</f>
        <v>0.03425935754226562</v>
      </c>
      <c r="D9" s="7">
        <f t="shared" si="4"/>
        <v>0.2358770829857</v>
      </c>
      <c r="E9" s="7">
        <f t="shared" si="4"/>
        <v>0.12467610438864811</v>
      </c>
      <c r="F9" s="7">
        <f t="shared" si="4"/>
        <v>0.047688894251469396</v>
      </c>
      <c r="G9" s="7">
        <f t="shared" si="4"/>
        <v>0.046553342783582856</v>
      </c>
      <c r="H9" s="7">
        <f t="shared" si="4"/>
        <v>0.05695097649636704</v>
      </c>
      <c r="I9" s="7">
        <f t="shared" si="4"/>
        <v>0.08866474627246025</v>
      </c>
      <c r="J9" s="7">
        <f t="shared" si="4"/>
        <v>0.06668801429039746</v>
      </c>
      <c r="K9" s="7">
        <f t="shared" si="4"/>
        <v>0.006020549072753772</v>
      </c>
    </row>
    <row r="10" spans="1:11" ht="12.75">
      <c r="A10" s="2" t="s">
        <v>10</v>
      </c>
      <c r="B10">
        <f>SUM($B$2:B2)</f>
        <v>8</v>
      </c>
      <c r="C10">
        <f>SUM($B$2:C2)</f>
        <v>20</v>
      </c>
      <c r="D10">
        <f>SUM($B$2:D2)</f>
        <v>26</v>
      </c>
      <c r="E10">
        <f>SUM($B$2:E2)</f>
        <v>36</v>
      </c>
      <c r="F10">
        <f>SUM($B$2:F2)</f>
        <v>39</v>
      </c>
      <c r="G10">
        <f>SUM($B$2:G2)</f>
        <v>50</v>
      </c>
      <c r="H10">
        <f>SUM($B$2:H2)</f>
        <v>59</v>
      </c>
      <c r="I10">
        <f>SUM($B$2:I2)</f>
        <v>70</v>
      </c>
      <c r="J10">
        <f>SUM($B$2:J2)</f>
        <v>83</v>
      </c>
      <c r="K10">
        <f>SUM($B$2:K2)</f>
        <v>90</v>
      </c>
    </row>
    <row r="11" spans="1:12" ht="12.75">
      <c r="A11" s="2" t="s">
        <v>11</v>
      </c>
      <c r="B11">
        <f>MAX(0,B10-B4)</f>
        <v>0</v>
      </c>
      <c r="C11">
        <f aca="true" t="shared" si="5" ref="C11:K11">MAX(0,C10-C4)</f>
        <v>0</v>
      </c>
      <c r="D11">
        <f t="shared" si="5"/>
        <v>0</v>
      </c>
      <c r="E11">
        <f t="shared" si="5"/>
        <v>1</v>
      </c>
      <c r="F11">
        <f t="shared" si="5"/>
        <v>1</v>
      </c>
      <c r="G11">
        <f t="shared" si="5"/>
        <v>2</v>
      </c>
      <c r="H11">
        <f t="shared" si="5"/>
        <v>9</v>
      </c>
      <c r="I11">
        <f t="shared" si="5"/>
        <v>19</v>
      </c>
      <c r="J11">
        <f t="shared" si="5"/>
        <v>30</v>
      </c>
      <c r="K11">
        <f t="shared" si="5"/>
        <v>26</v>
      </c>
      <c r="L11">
        <f>SUM(B11:K11)</f>
        <v>88</v>
      </c>
    </row>
    <row r="12" spans="1:12" ht="12.75">
      <c r="A12" s="2" t="s">
        <v>12</v>
      </c>
      <c r="B12">
        <f>B11*B3</f>
        <v>0</v>
      </c>
      <c r="C12">
        <f aca="true" t="shared" si="6" ref="C12:K12">C11*C3</f>
        <v>0</v>
      </c>
      <c r="D12">
        <f t="shared" si="6"/>
        <v>0</v>
      </c>
      <c r="E12">
        <f t="shared" si="6"/>
        <v>5</v>
      </c>
      <c r="F12">
        <f t="shared" si="6"/>
        <v>1</v>
      </c>
      <c r="G12">
        <f t="shared" si="6"/>
        <v>8</v>
      </c>
      <c r="H12">
        <f t="shared" si="6"/>
        <v>45</v>
      </c>
      <c r="I12">
        <f t="shared" si="6"/>
        <v>171</v>
      </c>
      <c r="J12">
        <f t="shared" si="6"/>
        <v>240</v>
      </c>
      <c r="K12">
        <f t="shared" si="6"/>
        <v>26</v>
      </c>
      <c r="L12">
        <f>SUM(B12:K12)</f>
        <v>496</v>
      </c>
    </row>
    <row r="14" spans="1:2" ht="12.75">
      <c r="A14" s="2" t="s">
        <v>6</v>
      </c>
      <c r="B14">
        <f>AVERAGE(B2:K2)</f>
        <v>9</v>
      </c>
    </row>
    <row r="15" spans="1:2" ht="12.75">
      <c r="A15" s="2" t="s">
        <v>7</v>
      </c>
      <c r="B15">
        <v>2</v>
      </c>
    </row>
    <row r="18" spans="1:11" ht="12.75">
      <c r="A18" s="2" t="s">
        <v>0</v>
      </c>
      <c r="B18" s="2">
        <v>3</v>
      </c>
      <c r="C18" s="2">
        <v>1</v>
      </c>
      <c r="D18" s="2">
        <v>4</v>
      </c>
      <c r="E18" s="2">
        <v>8</v>
      </c>
      <c r="F18" s="2">
        <v>9</v>
      </c>
      <c r="G18" s="2">
        <v>7</v>
      </c>
      <c r="H18" s="2">
        <v>5</v>
      </c>
      <c r="I18" s="2">
        <v>6</v>
      </c>
      <c r="J18" s="2">
        <v>2</v>
      </c>
      <c r="K18" s="2">
        <v>10</v>
      </c>
    </row>
    <row r="19" spans="1:11" ht="12.75">
      <c r="A19" s="2" t="s">
        <v>1</v>
      </c>
      <c r="B19">
        <v>6</v>
      </c>
      <c r="C19">
        <v>8</v>
      </c>
      <c r="D19">
        <v>10</v>
      </c>
      <c r="E19">
        <v>11</v>
      </c>
      <c r="F19">
        <v>13</v>
      </c>
      <c r="G19">
        <v>9</v>
      </c>
      <c r="H19">
        <v>3</v>
      </c>
      <c r="I19">
        <v>11</v>
      </c>
      <c r="J19">
        <v>12</v>
      </c>
      <c r="K19">
        <v>7</v>
      </c>
    </row>
    <row r="20" spans="1:11" ht="12.75">
      <c r="A20" s="2" t="s">
        <v>2</v>
      </c>
      <c r="B20">
        <v>6</v>
      </c>
      <c r="C20">
        <v>4</v>
      </c>
      <c r="D20">
        <v>5</v>
      </c>
      <c r="E20">
        <v>9</v>
      </c>
      <c r="F20">
        <v>8</v>
      </c>
      <c r="G20">
        <v>5</v>
      </c>
      <c r="H20">
        <v>1</v>
      </c>
      <c r="I20">
        <v>4</v>
      </c>
      <c r="J20">
        <v>1</v>
      </c>
      <c r="K20">
        <v>1</v>
      </c>
    </row>
    <row r="21" spans="1:11" ht="12.75">
      <c r="A21" s="2" t="s">
        <v>3</v>
      </c>
      <c r="B21">
        <v>32</v>
      </c>
      <c r="C21">
        <v>26</v>
      </c>
      <c r="D21">
        <v>35</v>
      </c>
      <c r="E21">
        <v>51</v>
      </c>
      <c r="F21">
        <v>53</v>
      </c>
      <c r="G21">
        <v>50</v>
      </c>
      <c r="H21">
        <v>38</v>
      </c>
      <c r="I21">
        <v>48</v>
      </c>
      <c r="J21">
        <v>28</v>
      </c>
      <c r="K21">
        <v>64</v>
      </c>
    </row>
    <row r="22" spans="1:11" ht="12.75">
      <c r="A22" s="2" t="s">
        <v>30</v>
      </c>
      <c r="B22">
        <f aca="true" t="shared" si="7" ref="B22:K22">B21-B19</f>
        <v>26</v>
      </c>
      <c r="C22">
        <f t="shared" si="7"/>
        <v>18</v>
      </c>
      <c r="D22">
        <f t="shared" si="7"/>
        <v>25</v>
      </c>
      <c r="E22">
        <f t="shared" si="7"/>
        <v>40</v>
      </c>
      <c r="F22">
        <f t="shared" si="7"/>
        <v>40</v>
      </c>
      <c r="G22">
        <f t="shared" si="7"/>
        <v>41</v>
      </c>
      <c r="H22">
        <f t="shared" si="7"/>
        <v>35</v>
      </c>
      <c r="I22">
        <f t="shared" si="7"/>
        <v>37</v>
      </c>
      <c r="J22">
        <f t="shared" si="7"/>
        <v>16</v>
      </c>
      <c r="K22">
        <f t="shared" si="7"/>
        <v>57</v>
      </c>
    </row>
    <row r="23" spans="1:11" ht="12.75">
      <c r="A23" s="2" t="s">
        <v>31</v>
      </c>
      <c r="B23" s="6">
        <f aca="true" t="shared" si="8" ref="B23:K23">B22/($B$15*$B$14)</f>
        <v>1.4444444444444444</v>
      </c>
      <c r="C23" s="6">
        <f t="shared" si="8"/>
        <v>1</v>
      </c>
      <c r="D23" s="6">
        <f t="shared" si="8"/>
        <v>1.3888888888888888</v>
      </c>
      <c r="E23" s="6">
        <f t="shared" si="8"/>
        <v>2.2222222222222223</v>
      </c>
      <c r="F23" s="6">
        <f t="shared" si="8"/>
        <v>2.2222222222222223</v>
      </c>
      <c r="G23" s="6">
        <f t="shared" si="8"/>
        <v>2.2777777777777777</v>
      </c>
      <c r="H23" s="6">
        <f t="shared" si="8"/>
        <v>1.9444444444444444</v>
      </c>
      <c r="I23" s="6">
        <f t="shared" si="8"/>
        <v>2.0555555555555554</v>
      </c>
      <c r="J23" s="6">
        <f t="shared" si="8"/>
        <v>0.8888888888888888</v>
      </c>
      <c r="K23" s="6">
        <f t="shared" si="8"/>
        <v>3.1666666666666665</v>
      </c>
    </row>
    <row r="24" spans="1:11" ht="12.75">
      <c r="A24" s="2" t="s">
        <v>32</v>
      </c>
      <c r="B24">
        <f aca="true" t="shared" si="9" ref="B24:K24">EXP(-B23)</f>
        <v>0.2358770829857</v>
      </c>
      <c r="C24">
        <f t="shared" si="9"/>
        <v>0.36787944117144233</v>
      </c>
      <c r="D24">
        <f t="shared" si="9"/>
        <v>0.24935220877729622</v>
      </c>
      <c r="E24">
        <f t="shared" si="9"/>
        <v>0.10836802322189586</v>
      </c>
      <c r="F24">
        <f t="shared" si="9"/>
        <v>0.10836802322189586</v>
      </c>
      <c r="G24">
        <f t="shared" si="9"/>
        <v>0.10251175769346066</v>
      </c>
      <c r="H24">
        <f t="shared" si="9"/>
        <v>0.1430666827544082</v>
      </c>
      <c r="I24">
        <f t="shared" si="9"/>
        <v>0.12802169265485286</v>
      </c>
      <c r="J24">
        <f t="shared" si="9"/>
        <v>0.41111229050718745</v>
      </c>
      <c r="K24">
        <f t="shared" si="9"/>
        <v>0.042143843509276406</v>
      </c>
    </row>
    <row r="25" spans="1:11" ht="12.75">
      <c r="A25" s="2" t="s">
        <v>4</v>
      </c>
      <c r="B25">
        <f aca="true" t="shared" si="10" ref="B25:K25">B20/B19</f>
        <v>1</v>
      </c>
      <c r="C25">
        <f t="shared" si="10"/>
        <v>0.5</v>
      </c>
      <c r="D25">
        <f t="shared" si="10"/>
        <v>0.5</v>
      </c>
      <c r="E25">
        <f t="shared" si="10"/>
        <v>0.8181818181818182</v>
      </c>
      <c r="F25">
        <f t="shared" si="10"/>
        <v>0.6153846153846154</v>
      </c>
      <c r="G25">
        <f t="shared" si="10"/>
        <v>0.5555555555555556</v>
      </c>
      <c r="H25">
        <f t="shared" si="10"/>
        <v>0.3333333333333333</v>
      </c>
      <c r="I25">
        <f t="shared" si="10"/>
        <v>0.36363636363636365</v>
      </c>
      <c r="J25">
        <f t="shared" si="10"/>
        <v>0.08333333333333333</v>
      </c>
      <c r="K25">
        <f t="shared" si="10"/>
        <v>0.14285714285714285</v>
      </c>
    </row>
    <row r="26" spans="1:11" ht="12.75">
      <c r="A26" s="2" t="s">
        <v>9</v>
      </c>
      <c r="B26" s="7">
        <f aca="true" t="shared" si="11" ref="B26:K26">B25*B24</f>
        <v>0.2358770829857</v>
      </c>
      <c r="C26" s="7">
        <f t="shared" si="11"/>
        <v>0.18393972058572117</v>
      </c>
      <c r="D26" s="7">
        <f t="shared" si="11"/>
        <v>0.12467610438864811</v>
      </c>
      <c r="E26" s="7">
        <f t="shared" si="11"/>
        <v>0.08866474627246025</v>
      </c>
      <c r="F26" s="7">
        <f t="shared" si="11"/>
        <v>0.06668801429039746</v>
      </c>
      <c r="G26" s="7">
        <f t="shared" si="11"/>
        <v>0.05695097649636704</v>
      </c>
      <c r="H26" s="7">
        <f t="shared" si="11"/>
        <v>0.047688894251469396</v>
      </c>
      <c r="I26" s="7">
        <f t="shared" si="11"/>
        <v>0.046553342783582856</v>
      </c>
      <c r="J26" s="7">
        <f t="shared" si="11"/>
        <v>0.03425935754226562</v>
      </c>
      <c r="K26" s="7">
        <f t="shared" si="11"/>
        <v>0.006020549072753772</v>
      </c>
    </row>
    <row r="27" spans="1:11" ht="12.75">
      <c r="A27" s="2" t="s">
        <v>10</v>
      </c>
      <c r="B27">
        <f>SUM($B$19:B19)</f>
        <v>6</v>
      </c>
      <c r="C27">
        <f>SUM($B$19:C19)</f>
        <v>14</v>
      </c>
      <c r="D27">
        <f>SUM($B$19:D19)</f>
        <v>24</v>
      </c>
      <c r="E27">
        <f>SUM($B$19:E19)</f>
        <v>35</v>
      </c>
      <c r="F27">
        <f>SUM($B$19:F19)</f>
        <v>48</v>
      </c>
      <c r="G27">
        <f>SUM($B$19:G19)</f>
        <v>57</v>
      </c>
      <c r="H27">
        <f>SUM($B$19:H19)</f>
        <v>60</v>
      </c>
      <c r="I27">
        <f>SUM($B$19:I19)</f>
        <v>71</v>
      </c>
      <c r="J27">
        <f>SUM($B$19:J19)</f>
        <v>83</v>
      </c>
      <c r="K27">
        <f>SUM($B$19:K19)</f>
        <v>90</v>
      </c>
    </row>
    <row r="28" spans="1:12" ht="12.75">
      <c r="A28" s="2" t="s">
        <v>11</v>
      </c>
      <c r="B28">
        <f aca="true" t="shared" si="12" ref="B28:K28">MAX(0,B27-B21)</f>
        <v>0</v>
      </c>
      <c r="C28">
        <f t="shared" si="12"/>
        <v>0</v>
      </c>
      <c r="D28">
        <f t="shared" si="12"/>
        <v>0</v>
      </c>
      <c r="E28">
        <f t="shared" si="12"/>
        <v>0</v>
      </c>
      <c r="F28">
        <f t="shared" si="12"/>
        <v>0</v>
      </c>
      <c r="G28">
        <f t="shared" si="12"/>
        <v>7</v>
      </c>
      <c r="H28">
        <f t="shared" si="12"/>
        <v>22</v>
      </c>
      <c r="I28">
        <f t="shared" si="12"/>
        <v>23</v>
      </c>
      <c r="J28">
        <f t="shared" si="12"/>
        <v>55</v>
      </c>
      <c r="K28">
        <f t="shared" si="12"/>
        <v>26</v>
      </c>
      <c r="L28">
        <f>SUM(B28:K28)</f>
        <v>133</v>
      </c>
    </row>
    <row r="29" spans="1:12" ht="12.75">
      <c r="A29" s="2" t="s">
        <v>12</v>
      </c>
      <c r="B29">
        <f aca="true" t="shared" si="13" ref="B29:K29">B28*B20</f>
        <v>0</v>
      </c>
      <c r="C29">
        <f t="shared" si="13"/>
        <v>0</v>
      </c>
      <c r="D29">
        <f t="shared" si="13"/>
        <v>0</v>
      </c>
      <c r="E29">
        <f t="shared" si="13"/>
        <v>0</v>
      </c>
      <c r="F29">
        <f t="shared" si="13"/>
        <v>0</v>
      </c>
      <c r="G29">
        <f t="shared" si="13"/>
        <v>35</v>
      </c>
      <c r="H29">
        <f t="shared" si="13"/>
        <v>22</v>
      </c>
      <c r="I29">
        <f t="shared" si="13"/>
        <v>92</v>
      </c>
      <c r="J29">
        <f t="shared" si="13"/>
        <v>55</v>
      </c>
      <c r="K29">
        <f t="shared" si="13"/>
        <v>26</v>
      </c>
      <c r="L29">
        <f>SUM(B29:K29)</f>
        <v>230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Almeder</dc:creator>
  <cp:keywords/>
  <dc:description/>
  <cp:lastModifiedBy>Christian Almeder</cp:lastModifiedBy>
  <dcterms:created xsi:type="dcterms:W3CDTF">2004-05-06T08:43:39Z</dcterms:created>
  <dcterms:modified xsi:type="dcterms:W3CDTF">2005-06-02T07:30:19Z</dcterms:modified>
  <cp:category/>
  <cp:version/>
  <cp:contentType/>
  <cp:contentStatus/>
</cp:coreProperties>
</file>