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5480" windowHeight="11640" activeTab="1"/>
  </bookViews>
  <sheets>
    <sheet name="5.29" sheetId="1" r:id="rId1"/>
    <sheet name="5.30" sheetId="2" r:id="rId2"/>
    <sheet name="Tabelle2" sheetId="3" r:id="rId3"/>
    <sheet name="Tabelle3" sheetId="4" r:id="rId4"/>
  </sheets>
  <definedNames>
    <definedName name="solver_adj" localSheetId="0" hidden="1">'5.29'!$B$14:$E$16</definedName>
    <definedName name="solver_adj" localSheetId="1" hidden="1">'5.30'!$B$14:$G$16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'5.29'!$D$19:$D$21</definedName>
    <definedName name="solver_lhs1" localSheetId="1" hidden="1">'5.30'!$D$19:$D$21</definedName>
    <definedName name="solver_lhs2" localSheetId="0" hidden="1">'5.29'!$D$23:$D$25</definedName>
    <definedName name="solver_lhs2" localSheetId="1" hidden="1">'5.30'!$D$23:$D$25</definedName>
    <definedName name="solver_lhs3" localSheetId="0" hidden="1">'5.29'!$D$27:$D$29</definedName>
    <definedName name="solver_lhs3" localSheetId="1" hidden="1">'5.30'!$D$27:$D$29</definedName>
    <definedName name="solver_lhs4" localSheetId="0" hidden="1">'5.29'!$D$31:$D$33</definedName>
    <definedName name="solver_lhs4" localSheetId="1" hidden="1">'5.30'!$D$31:$D$33</definedName>
    <definedName name="solver_lhs5" localSheetId="1" hidden="1">'5.30'!$H$19:$H$21</definedName>
    <definedName name="solver_lhs6" localSheetId="1" hidden="1">'5.30'!$H$23:$H$25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4</definedName>
    <definedName name="solver_num" localSheetId="1" hidden="1">6</definedName>
    <definedName name="solver_nwt" localSheetId="0" hidden="1">1</definedName>
    <definedName name="solver_nwt" localSheetId="1" hidden="1">1</definedName>
    <definedName name="solver_opt" localSheetId="0" hidden="1">'5.29'!$B$17</definedName>
    <definedName name="solver_opt" localSheetId="1" hidden="1">'5.30'!$B$17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0" hidden="1">2</definedName>
    <definedName name="solver_rel3" localSheetId="1" hidden="1">2</definedName>
    <definedName name="solver_rel4" localSheetId="0" hidden="1">2</definedName>
    <definedName name="solver_rel4" localSheetId="1" hidden="1">2</definedName>
    <definedName name="solver_rel5" localSheetId="1" hidden="1">1</definedName>
    <definedName name="solver_rel6" localSheetId="1" hidden="1">1</definedName>
    <definedName name="solver_rhs1" localSheetId="0" hidden="1">'5.29'!$F$19:$F$21</definedName>
    <definedName name="solver_rhs1" localSheetId="1" hidden="1">'5.30'!$F$19:$F$21</definedName>
    <definedName name="solver_rhs2" localSheetId="0" hidden="1">'5.29'!$F$23:$F$25</definedName>
    <definedName name="solver_rhs2" localSheetId="1" hidden="1">'5.30'!$F$23:$F$25</definedName>
    <definedName name="solver_rhs3" localSheetId="0" hidden="1">'5.29'!$F$27:$F$29</definedName>
    <definedName name="solver_rhs3" localSheetId="1" hidden="1">'5.30'!$F$27:$F$29</definedName>
    <definedName name="solver_rhs4" localSheetId="0" hidden="1">'5.29'!$F$31:$F$33</definedName>
    <definedName name="solver_rhs4" localSheetId="1" hidden="1">'5.30'!$F$31:$F$33</definedName>
    <definedName name="solver_rhs5" localSheetId="1" hidden="1">'5.30'!$J$19:$J$21</definedName>
    <definedName name="solver_rhs6" localSheetId="1" hidden="1">'5.30'!$J$23:$J$25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<sst xmlns="http://schemas.openxmlformats.org/spreadsheetml/2006/main" count="116" uniqueCount="35">
  <si>
    <t>Data:</t>
  </si>
  <si>
    <t>Month</t>
  </si>
  <si>
    <t>cap-machine</t>
  </si>
  <si>
    <t>cap-worker</t>
  </si>
  <si>
    <t>Holding Cost</t>
  </si>
  <si>
    <t>Flex</t>
  </si>
  <si>
    <t>Crunch</t>
  </si>
  <si>
    <t>Prod. Cost</t>
  </si>
  <si>
    <t>Machine hours required</t>
  </si>
  <si>
    <t>Worker hours required</t>
  </si>
  <si>
    <t>Decisions:</t>
  </si>
  <si>
    <t>Production</t>
  </si>
  <si>
    <t>Holding</t>
  </si>
  <si>
    <t>Demand</t>
  </si>
  <si>
    <t>Initial inventory</t>
  </si>
  <si>
    <t>aFM*PF1 + aCM*PC1 &lt;= A_M1</t>
  </si>
  <si>
    <t>&lt;=</t>
  </si>
  <si>
    <t>aFM*PF2 + aCM*PC2 &lt;= A_M2</t>
  </si>
  <si>
    <t>aFM*PF3 + aCM*PC3 &lt;= A_M3</t>
  </si>
  <si>
    <t>aFW*PF1 + aCW*PC1 &lt;= A_W1</t>
  </si>
  <si>
    <t>aFW*PF2 + aCW*PC2 &lt;= A_W2</t>
  </si>
  <si>
    <t>aFW*PF3 + aCW*PC3 &lt;= A_W3</t>
  </si>
  <si>
    <t>IF1-PF1+DF1 = IF_ini</t>
  </si>
  <si>
    <t>=</t>
  </si>
  <si>
    <t>IC1-PC1+DC1 = IC_ini</t>
  </si>
  <si>
    <t>TotalCost</t>
  </si>
  <si>
    <t>IF2-PF2+DF2 = IF1</t>
  </si>
  <si>
    <t>IF3-PF3+DF3 = IF2</t>
  </si>
  <si>
    <t>IC2-PC2+DC2 = IC1</t>
  </si>
  <si>
    <t>IC3-PC3+DC3 = IC2</t>
  </si>
  <si>
    <t>Production Overtime</t>
  </si>
  <si>
    <t>Prod. Cost Overtime</t>
  </si>
  <si>
    <t>Regular Time</t>
  </si>
  <si>
    <t>Overtime Time</t>
  </si>
  <si>
    <t>Overtime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</si>
</sst>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workbookViewId="0" topLeftCell="A1">
      <selection activeCell="B17" sqref="B17"/>
    </sheetView>
  </sheetViews>
  <sheetFormatPr defaultColWidth="11.421875" defaultRowHeight="12.75"/>
  <sheetData>
    <row r="1" ht="12.75">
      <c r="A1" s="2" t="s">
        <v>0</v>
      </c>
    </row>
    <row r="2" spans="1:11" ht="12.75">
      <c r="A2" s="3"/>
      <c r="B2" s="3"/>
      <c r="C2" s="3"/>
      <c r="D2" s="4" t="s">
        <v>4</v>
      </c>
      <c r="E2" s="4"/>
      <c r="F2" s="4" t="s">
        <v>7</v>
      </c>
      <c r="G2" s="4"/>
      <c r="H2" s="4" t="s">
        <v>13</v>
      </c>
      <c r="I2" s="4"/>
      <c r="J2" s="5"/>
      <c r="K2" s="5"/>
    </row>
    <row r="3" spans="1:9" ht="12.7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ht="12.75">
      <c r="A4">
        <v>1</v>
      </c>
      <c r="B4">
        <v>1350</v>
      </c>
      <c r="C4">
        <v>19000</v>
      </c>
      <c r="D4">
        <v>22</v>
      </c>
      <c r="E4">
        <v>31</v>
      </c>
      <c r="F4">
        <v>650</v>
      </c>
      <c r="G4">
        <v>930</v>
      </c>
      <c r="H4">
        <v>1500</v>
      </c>
      <c r="I4">
        <v>1000</v>
      </c>
    </row>
    <row r="5" spans="1:9" ht="12.75">
      <c r="A5">
        <v>2</v>
      </c>
      <c r="B5">
        <v>1270</v>
      </c>
      <c r="C5">
        <v>19000</v>
      </c>
      <c r="D5">
        <v>22</v>
      </c>
      <c r="E5">
        <v>31</v>
      </c>
      <c r="F5">
        <v>670</v>
      </c>
      <c r="G5">
        <v>930</v>
      </c>
      <c r="H5">
        <v>1200</v>
      </c>
      <c r="I5">
        <v>1200</v>
      </c>
    </row>
    <row r="6" spans="1:9" ht="12.75">
      <c r="A6">
        <v>3</v>
      </c>
      <c r="B6">
        <v>1350</v>
      </c>
      <c r="C6">
        <v>19500</v>
      </c>
      <c r="D6">
        <v>23</v>
      </c>
      <c r="E6">
        <v>32</v>
      </c>
      <c r="F6">
        <v>680</v>
      </c>
      <c r="G6">
        <v>950</v>
      </c>
      <c r="H6">
        <v>1600</v>
      </c>
      <c r="I6">
        <v>900</v>
      </c>
    </row>
    <row r="7" spans="4:7" ht="12.75">
      <c r="D7" s="2" t="s">
        <v>8</v>
      </c>
      <c r="F7">
        <v>0.45</v>
      </c>
      <c r="G7">
        <v>0.75</v>
      </c>
    </row>
    <row r="8" spans="4:7" ht="12.75">
      <c r="D8" s="2" t="s">
        <v>9</v>
      </c>
      <c r="F8">
        <v>6</v>
      </c>
      <c r="G8">
        <v>12</v>
      </c>
    </row>
    <row r="9" spans="4:7" ht="12.75">
      <c r="D9" s="2" t="s">
        <v>14</v>
      </c>
      <c r="F9">
        <v>550</v>
      </c>
      <c r="G9">
        <v>250</v>
      </c>
    </row>
    <row r="10" ht="12.75">
      <c r="D10" s="2"/>
    </row>
    <row r="11" ht="12.75">
      <c r="A11" s="2" t="s">
        <v>10</v>
      </c>
    </row>
    <row r="12" spans="1:5" ht="12.75">
      <c r="A12" s="2"/>
      <c r="B12" s="4" t="s">
        <v>12</v>
      </c>
      <c r="C12" s="4"/>
      <c r="D12" s="4" t="s">
        <v>11</v>
      </c>
      <c r="E12" s="4"/>
    </row>
    <row r="13" spans="1:5" ht="12.75">
      <c r="A13" s="2" t="s">
        <v>1</v>
      </c>
      <c r="B13" s="3" t="s">
        <v>5</v>
      </c>
      <c r="C13" s="3" t="s">
        <v>6</v>
      </c>
      <c r="D13" s="3" t="s">
        <v>5</v>
      </c>
      <c r="E13" s="3" t="s">
        <v>6</v>
      </c>
    </row>
    <row r="14" spans="1:5" ht="12.75">
      <c r="A14">
        <v>1</v>
      </c>
      <c r="B14">
        <v>583.3333329542326</v>
      </c>
      <c r="C14">
        <v>0</v>
      </c>
      <c r="D14">
        <v>1533.3333329568366</v>
      </c>
      <c r="E14">
        <v>750.0000000002206</v>
      </c>
    </row>
    <row r="15" spans="1:11" ht="12.75">
      <c r="A15">
        <v>2</v>
      </c>
      <c r="B15">
        <v>0</v>
      </c>
      <c r="C15">
        <v>75.00000000069183</v>
      </c>
      <c r="D15">
        <v>616.6666670444919</v>
      </c>
      <c r="E15">
        <v>1274.9999998114026</v>
      </c>
      <c r="I15" s="5"/>
      <c r="J15" s="5"/>
      <c r="K15" s="5"/>
    </row>
    <row r="16" spans="1:11" ht="12.75">
      <c r="A16">
        <v>3</v>
      </c>
      <c r="B16">
        <v>0</v>
      </c>
      <c r="C16">
        <v>0</v>
      </c>
      <c r="D16">
        <v>1600.0000000014118</v>
      </c>
      <c r="E16">
        <v>824.9999999993347</v>
      </c>
      <c r="I16" s="5"/>
      <c r="J16" s="5"/>
      <c r="K16" s="5"/>
    </row>
    <row r="17" spans="1:11" ht="12.75">
      <c r="A17" s="2" t="s">
        <v>25</v>
      </c>
      <c r="B17" s="2">
        <f>SUMPRODUCT(B14:E16,D4:G6)</f>
        <v>5179991.666491905</v>
      </c>
      <c r="I17" s="5"/>
      <c r="J17" s="5"/>
      <c r="K17" s="5"/>
    </row>
    <row r="19" spans="1:11" ht="12.75">
      <c r="A19" s="5" t="s">
        <v>15</v>
      </c>
      <c r="B19" s="5"/>
      <c r="C19" s="5"/>
      <c r="D19">
        <f>$F$7*D14+$G$7*E14</f>
        <v>1252.499999830742</v>
      </c>
      <c r="E19" s="1" t="s">
        <v>16</v>
      </c>
      <c r="F19">
        <f>B4</f>
        <v>1350</v>
      </c>
      <c r="I19" s="5"/>
      <c r="J19" s="5"/>
      <c r="K19" s="5"/>
    </row>
    <row r="20" spans="1:11" ht="12.75">
      <c r="A20" s="5" t="s">
        <v>17</v>
      </c>
      <c r="B20" s="5"/>
      <c r="C20" s="5"/>
      <c r="D20">
        <f>$F$7*D15+$G$7*E15</f>
        <v>1233.7500000285734</v>
      </c>
      <c r="E20" s="1" t="s">
        <v>16</v>
      </c>
      <c r="F20">
        <f>B5</f>
        <v>1270</v>
      </c>
      <c r="I20" s="5"/>
      <c r="J20" s="5"/>
      <c r="K20" s="5"/>
    </row>
    <row r="21" spans="1:11" ht="12.75">
      <c r="A21" s="5" t="s">
        <v>18</v>
      </c>
      <c r="B21" s="5"/>
      <c r="C21" s="5"/>
      <c r="D21">
        <f>$F$7*D16+$G$7*E16</f>
        <v>1338.7500000001364</v>
      </c>
      <c r="E21" s="1" t="s">
        <v>16</v>
      </c>
      <c r="F21">
        <f>B6</f>
        <v>1350</v>
      </c>
      <c r="I21" s="5"/>
      <c r="J21" s="5"/>
      <c r="K21" s="5"/>
    </row>
    <row r="23" spans="1:10" ht="12.75">
      <c r="A23" s="5" t="s">
        <v>19</v>
      </c>
      <c r="B23" s="5"/>
      <c r="C23" s="5"/>
      <c r="D23">
        <f>$F$8*D14+$G$8*E14</f>
        <v>18199.999997743667</v>
      </c>
      <c r="E23" s="1" t="s">
        <v>16</v>
      </c>
      <c r="F23">
        <f>C4</f>
        <v>19000</v>
      </c>
      <c r="I23" s="5"/>
      <c r="J23" s="5"/>
    </row>
    <row r="24" spans="1:10" ht="12.75">
      <c r="A24" s="5" t="s">
        <v>20</v>
      </c>
      <c r="B24" s="5"/>
      <c r="C24" s="5"/>
      <c r="D24">
        <f>$F$8*D15+$G$8*E15</f>
        <v>19000.000000003783</v>
      </c>
      <c r="E24" s="1" t="s">
        <v>16</v>
      </c>
      <c r="F24">
        <f>C5</f>
        <v>19000</v>
      </c>
      <c r="I24" s="5"/>
      <c r="J24" s="5"/>
    </row>
    <row r="25" spans="1:10" ht="12.75">
      <c r="A25" s="5" t="s">
        <v>21</v>
      </c>
      <c r="B25" s="5"/>
      <c r="C25" s="5"/>
      <c r="D25">
        <f>$F$8*D16+$G$8*E16</f>
        <v>19500.000000000487</v>
      </c>
      <c r="E25" s="1" t="s">
        <v>16</v>
      </c>
      <c r="F25">
        <f>C6</f>
        <v>19500</v>
      </c>
      <c r="I25" s="5"/>
      <c r="J25" s="5"/>
    </row>
    <row r="27" spans="1:10" ht="12.75">
      <c r="A27" s="5" t="s">
        <v>22</v>
      </c>
      <c r="B27" s="5"/>
      <c r="D27">
        <f>B14-D14+H4</f>
        <v>549.999999997396</v>
      </c>
      <c r="E27" s="1" t="s">
        <v>23</v>
      </c>
      <c r="F27">
        <f>F9</f>
        <v>550</v>
      </c>
      <c r="I27" s="5"/>
      <c r="J27" s="5"/>
    </row>
    <row r="28" spans="1:10" ht="12.75">
      <c r="A28" s="5" t="s">
        <v>26</v>
      </c>
      <c r="B28" s="5"/>
      <c r="D28">
        <f>B15-D15+H5</f>
        <v>583.3333329555081</v>
      </c>
      <c r="E28" s="1" t="s">
        <v>23</v>
      </c>
      <c r="F28">
        <f>B14</f>
        <v>583.3333329542326</v>
      </c>
      <c r="I28" s="5"/>
      <c r="J28" s="5"/>
    </row>
    <row r="29" spans="1:10" ht="12.75">
      <c r="A29" s="5" t="s">
        <v>27</v>
      </c>
      <c r="B29" s="5"/>
      <c r="D29">
        <f>B16-D16+H6</f>
        <v>-1.4117631508270279E-09</v>
      </c>
      <c r="E29" s="1" t="s">
        <v>23</v>
      </c>
      <c r="F29">
        <f>B15</f>
        <v>0</v>
      </c>
      <c r="I29" s="5"/>
      <c r="J29" s="5"/>
    </row>
    <row r="31" spans="1:6" ht="12.75">
      <c r="A31" s="5" t="s">
        <v>24</v>
      </c>
      <c r="B31" s="5"/>
      <c r="D31">
        <f>C14-E14+I4</f>
        <v>249.99999999977945</v>
      </c>
      <c r="E31" s="1" t="s">
        <v>23</v>
      </c>
      <c r="F31">
        <f>G9</f>
        <v>250</v>
      </c>
    </row>
    <row r="32" spans="1:6" ht="12.75">
      <c r="A32" s="5" t="s">
        <v>28</v>
      </c>
      <c r="B32" s="5"/>
      <c r="D32">
        <f>C15-E15+I5</f>
        <v>1.8928926692751702E-07</v>
      </c>
      <c r="E32" s="1" t="s">
        <v>23</v>
      </c>
      <c r="F32">
        <f>C14</f>
        <v>0</v>
      </c>
    </row>
    <row r="33" spans="1:6" ht="12.75">
      <c r="A33" s="5" t="s">
        <v>29</v>
      </c>
      <c r="B33" s="5"/>
      <c r="D33">
        <f>C16-E16+I6</f>
        <v>75.0000000006653</v>
      </c>
      <c r="E33" s="1" t="s">
        <v>23</v>
      </c>
      <c r="F33">
        <f>C15</f>
        <v>75.00000000069183</v>
      </c>
    </row>
  </sheetData>
  <mergeCells count="30">
    <mergeCell ref="A29:B29"/>
    <mergeCell ref="A31:B31"/>
    <mergeCell ref="A32:B32"/>
    <mergeCell ref="A33:B33"/>
    <mergeCell ref="I28:J28"/>
    <mergeCell ref="I29:J29"/>
    <mergeCell ref="A19:C19"/>
    <mergeCell ref="A20:C20"/>
    <mergeCell ref="A21:C21"/>
    <mergeCell ref="A23:C23"/>
    <mergeCell ref="A24:C24"/>
    <mergeCell ref="A25:C25"/>
    <mergeCell ref="A27:B27"/>
    <mergeCell ref="A28:B28"/>
    <mergeCell ref="I23:J23"/>
    <mergeCell ref="I24:J24"/>
    <mergeCell ref="I25:J25"/>
    <mergeCell ref="I27:J27"/>
    <mergeCell ref="I17:K17"/>
    <mergeCell ref="I19:K19"/>
    <mergeCell ref="I20:K20"/>
    <mergeCell ref="I21:K21"/>
    <mergeCell ref="H2:I2"/>
    <mergeCell ref="J2:K2"/>
    <mergeCell ref="I15:K15"/>
    <mergeCell ref="I16:K16"/>
    <mergeCell ref="D2:E2"/>
    <mergeCell ref="F2:G2"/>
    <mergeCell ref="B12:C12"/>
    <mergeCell ref="D12:E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F24" sqref="F24"/>
    </sheetView>
  </sheetViews>
  <sheetFormatPr defaultColWidth="11.421875" defaultRowHeight="12.75"/>
  <sheetData>
    <row r="1" ht="12.75">
      <c r="A1" s="2" t="s">
        <v>0</v>
      </c>
    </row>
    <row r="2" spans="1:13" ht="12.75">
      <c r="A2" s="3"/>
      <c r="B2" s="4" t="s">
        <v>32</v>
      </c>
      <c r="C2" s="4"/>
      <c r="D2" s="4" t="s">
        <v>33</v>
      </c>
      <c r="E2" s="4"/>
      <c r="F2" s="4" t="s">
        <v>4</v>
      </c>
      <c r="G2" s="4"/>
      <c r="H2" s="4" t="s">
        <v>7</v>
      </c>
      <c r="I2" s="4"/>
      <c r="J2" s="4" t="s">
        <v>31</v>
      </c>
      <c r="K2" s="4"/>
      <c r="L2" s="4" t="s">
        <v>13</v>
      </c>
      <c r="M2" s="4"/>
    </row>
    <row r="3" spans="1:13" ht="12.75">
      <c r="A3" s="3" t="s">
        <v>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5</v>
      </c>
      <c r="G3" s="3" t="s">
        <v>6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</row>
    <row r="4" spans="1:13" ht="12.75">
      <c r="A4">
        <v>1</v>
      </c>
      <c r="B4">
        <v>1350</v>
      </c>
      <c r="C4">
        <v>19000</v>
      </c>
      <c r="D4">
        <v>270</v>
      </c>
      <c r="E4">
        <v>3800</v>
      </c>
      <c r="F4">
        <v>22</v>
      </c>
      <c r="G4">
        <v>31</v>
      </c>
      <c r="H4">
        <v>650</v>
      </c>
      <c r="I4">
        <v>930</v>
      </c>
      <c r="J4">
        <f>1.6*H4</f>
        <v>1040</v>
      </c>
      <c r="K4">
        <f>1.6*I4</f>
        <v>1488</v>
      </c>
      <c r="L4">
        <v>1500</v>
      </c>
      <c r="M4">
        <v>1000</v>
      </c>
    </row>
    <row r="5" spans="1:13" ht="12.75">
      <c r="A5">
        <v>2</v>
      </c>
      <c r="B5">
        <v>1270</v>
      </c>
      <c r="C5">
        <v>19000</v>
      </c>
      <c r="D5">
        <v>254</v>
      </c>
      <c r="E5">
        <v>3800</v>
      </c>
      <c r="F5">
        <v>22</v>
      </c>
      <c r="G5">
        <v>31</v>
      </c>
      <c r="H5">
        <v>670</v>
      </c>
      <c r="I5">
        <v>930</v>
      </c>
      <c r="J5">
        <f>1.6*H5</f>
        <v>1072</v>
      </c>
      <c r="K5">
        <f>1.6*I5</f>
        <v>1488</v>
      </c>
      <c r="L5">
        <v>1200</v>
      </c>
      <c r="M5">
        <v>1200</v>
      </c>
    </row>
    <row r="6" spans="1:13" ht="12.75">
      <c r="A6">
        <v>3</v>
      </c>
      <c r="B6">
        <v>1350</v>
      </c>
      <c r="C6">
        <v>19500</v>
      </c>
      <c r="D6">
        <v>270</v>
      </c>
      <c r="E6">
        <v>3900</v>
      </c>
      <c r="F6">
        <v>23</v>
      </c>
      <c r="G6">
        <v>32</v>
      </c>
      <c r="H6">
        <v>680</v>
      </c>
      <c r="I6">
        <v>950</v>
      </c>
      <c r="J6">
        <f>1.6*H6</f>
        <v>1088</v>
      </c>
      <c r="K6">
        <f>1.6*I6</f>
        <v>1520</v>
      </c>
      <c r="L6">
        <v>1600</v>
      </c>
      <c r="M6">
        <v>900</v>
      </c>
    </row>
    <row r="7" spans="6:9" ht="12.75">
      <c r="F7" s="2" t="s">
        <v>8</v>
      </c>
      <c r="H7">
        <v>0.45</v>
      </c>
      <c r="I7">
        <v>0.75</v>
      </c>
    </row>
    <row r="8" spans="6:9" ht="12.75">
      <c r="F8" s="2" t="s">
        <v>9</v>
      </c>
      <c r="H8">
        <v>6</v>
      </c>
      <c r="I8">
        <v>12</v>
      </c>
    </row>
    <row r="9" spans="6:9" ht="12.75">
      <c r="F9" s="2" t="s">
        <v>14</v>
      </c>
      <c r="H9">
        <v>550</v>
      </c>
      <c r="I9">
        <v>250</v>
      </c>
    </row>
    <row r="10" ht="12.75">
      <c r="D10" s="2"/>
    </row>
    <row r="11" ht="12.75">
      <c r="A11" s="2" t="s">
        <v>10</v>
      </c>
    </row>
    <row r="12" spans="1:9" ht="12.75">
      <c r="A12" s="2"/>
      <c r="B12" s="4" t="s">
        <v>12</v>
      </c>
      <c r="C12" s="4"/>
      <c r="D12" s="4" t="s">
        <v>11</v>
      </c>
      <c r="E12" s="4"/>
      <c r="F12" s="4" t="s">
        <v>30</v>
      </c>
      <c r="G12" s="4"/>
      <c r="H12" s="3"/>
      <c r="I12" s="3"/>
    </row>
    <row r="13" spans="1:9" ht="12.75">
      <c r="A13" s="2" t="s">
        <v>1</v>
      </c>
      <c r="B13" s="3" t="s">
        <v>5</v>
      </c>
      <c r="C13" s="3" t="s">
        <v>6</v>
      </c>
      <c r="D13" s="3" t="s">
        <v>5</v>
      </c>
      <c r="E13" s="3" t="s">
        <v>6</v>
      </c>
      <c r="F13" s="3" t="s">
        <v>5</v>
      </c>
      <c r="G13" s="3" t="s">
        <v>6</v>
      </c>
      <c r="H13" s="3"/>
      <c r="I13" s="3"/>
    </row>
    <row r="14" spans="1:7" ht="12.75">
      <c r="A14">
        <v>1</v>
      </c>
      <c r="B14">
        <v>583.3333333333336</v>
      </c>
      <c r="C14">
        <v>0</v>
      </c>
      <c r="D14">
        <v>1533.3333333333335</v>
      </c>
      <c r="E14">
        <v>750</v>
      </c>
      <c r="F14">
        <v>0</v>
      </c>
      <c r="G14">
        <v>0</v>
      </c>
    </row>
    <row r="15" spans="1:7" ht="12.75">
      <c r="A15">
        <v>2</v>
      </c>
      <c r="B15">
        <v>0</v>
      </c>
      <c r="C15">
        <v>75</v>
      </c>
      <c r="D15">
        <v>616.6666666666666</v>
      </c>
      <c r="E15">
        <v>1275</v>
      </c>
      <c r="F15">
        <v>0</v>
      </c>
      <c r="G15">
        <v>0</v>
      </c>
    </row>
    <row r="16" spans="1:7" ht="12.75">
      <c r="A16">
        <v>3</v>
      </c>
      <c r="B16">
        <v>0</v>
      </c>
      <c r="C16">
        <v>0</v>
      </c>
      <c r="D16">
        <v>1600</v>
      </c>
      <c r="E16">
        <v>825</v>
      </c>
      <c r="F16">
        <v>0</v>
      </c>
      <c r="G16">
        <v>0</v>
      </c>
    </row>
    <row r="17" spans="1:2" ht="12.75">
      <c r="A17" s="2" t="s">
        <v>25</v>
      </c>
      <c r="B17" s="2">
        <f>SUMPRODUCT(B14:G16,F4:K6)</f>
        <v>5179991.666666666</v>
      </c>
    </row>
    <row r="18" spans="4:10" ht="12.75">
      <c r="D18" s="5" t="s">
        <v>32</v>
      </c>
      <c r="E18" s="5"/>
      <c r="F18" s="5"/>
      <c r="H18" s="5" t="s">
        <v>34</v>
      </c>
      <c r="I18" s="5"/>
      <c r="J18" s="5"/>
    </row>
    <row r="19" spans="1:10" ht="12.75">
      <c r="A19" s="5" t="s">
        <v>15</v>
      </c>
      <c r="B19" s="5"/>
      <c r="C19" s="5"/>
      <c r="D19">
        <f>$H$7*D14+$I$7*E14</f>
        <v>1252.5</v>
      </c>
      <c r="E19" s="1" t="s">
        <v>16</v>
      </c>
      <c r="F19">
        <f>B4</f>
        <v>1350</v>
      </c>
      <c r="H19">
        <f>$H$7*F14+$I$7*G14</f>
        <v>0</v>
      </c>
      <c r="I19" s="1" t="s">
        <v>16</v>
      </c>
      <c r="J19">
        <f>D4</f>
        <v>270</v>
      </c>
    </row>
    <row r="20" spans="1:10" ht="12.75">
      <c r="A20" s="5" t="s">
        <v>17</v>
      </c>
      <c r="B20" s="5"/>
      <c r="C20" s="5"/>
      <c r="D20">
        <f>$H$7*D15+$I$7*E15</f>
        <v>1233.75</v>
      </c>
      <c r="E20" s="1" t="s">
        <v>16</v>
      </c>
      <c r="F20">
        <f>B5</f>
        <v>1270</v>
      </c>
      <c r="H20">
        <f>$H$7*F15+$I$7*G15</f>
        <v>0</v>
      </c>
      <c r="I20" s="1" t="s">
        <v>16</v>
      </c>
      <c r="J20">
        <f>D5</f>
        <v>254</v>
      </c>
    </row>
    <row r="21" spans="1:10" ht="12.75">
      <c r="A21" s="5" t="s">
        <v>18</v>
      </c>
      <c r="B21" s="5"/>
      <c r="C21" s="5"/>
      <c r="D21">
        <f>$H$7*D16+$I$7*E16</f>
        <v>1338.75</v>
      </c>
      <c r="E21" s="1" t="s">
        <v>16</v>
      </c>
      <c r="F21">
        <f>B6</f>
        <v>1350</v>
      </c>
      <c r="H21">
        <f>$H$7*F16+$I$7*G16</f>
        <v>0</v>
      </c>
      <c r="I21" s="1" t="s">
        <v>16</v>
      </c>
      <c r="J21">
        <f>D6</f>
        <v>270</v>
      </c>
    </row>
    <row r="23" spans="1:12" ht="12.75">
      <c r="A23" s="5" t="s">
        <v>19</v>
      </c>
      <c r="B23" s="5"/>
      <c r="C23" s="5"/>
      <c r="D23">
        <f>$H$8*D14+$I$8*E14</f>
        <v>18200</v>
      </c>
      <c r="E23" s="1" t="s">
        <v>16</v>
      </c>
      <c r="F23">
        <f>C4</f>
        <v>19000</v>
      </c>
      <c r="H23">
        <f>$H$8*F14+$I$8*G14</f>
        <v>0</v>
      </c>
      <c r="I23" s="1" t="s">
        <v>16</v>
      </c>
      <c r="J23">
        <f>E4</f>
        <v>3800</v>
      </c>
      <c r="K23" s="5"/>
      <c r="L23" s="5"/>
    </row>
    <row r="24" spans="1:12" ht="12.75">
      <c r="A24" s="5" t="s">
        <v>20</v>
      </c>
      <c r="B24" s="5"/>
      <c r="C24" s="5"/>
      <c r="D24">
        <f>$H$8*D15+$I$8*E15</f>
        <v>19000</v>
      </c>
      <c r="E24" s="1" t="s">
        <v>16</v>
      </c>
      <c r="F24">
        <f>C5</f>
        <v>19000</v>
      </c>
      <c r="H24">
        <f>$H$8*F15+$I$8*G15</f>
        <v>0</v>
      </c>
      <c r="I24" s="1" t="s">
        <v>16</v>
      </c>
      <c r="J24">
        <f>E5</f>
        <v>3800</v>
      </c>
      <c r="K24" s="5"/>
      <c r="L24" s="5"/>
    </row>
    <row r="25" spans="1:12" ht="12.75">
      <c r="A25" s="5" t="s">
        <v>21</v>
      </c>
      <c r="B25" s="5"/>
      <c r="C25" s="5"/>
      <c r="D25">
        <f>$H$8*D16+$I$8*E16</f>
        <v>19500</v>
      </c>
      <c r="E25" s="1" t="s">
        <v>16</v>
      </c>
      <c r="F25">
        <f>C6</f>
        <v>19500</v>
      </c>
      <c r="H25">
        <f>$H$8*F16+$I$8*G16</f>
        <v>0</v>
      </c>
      <c r="I25" s="1" t="s">
        <v>16</v>
      </c>
      <c r="J25">
        <f>E6</f>
        <v>3900</v>
      </c>
      <c r="K25" s="5"/>
      <c r="L25" s="5"/>
    </row>
    <row r="27" spans="1:12" ht="12.75">
      <c r="A27" s="5" t="s">
        <v>22</v>
      </c>
      <c r="B27" s="5"/>
      <c r="D27">
        <f>B14-D14-F14+L4</f>
        <v>550.0000000000001</v>
      </c>
      <c r="E27" s="1" t="s">
        <v>23</v>
      </c>
      <c r="F27">
        <f>H9</f>
        <v>550</v>
      </c>
      <c r="K27" s="5"/>
      <c r="L27" s="5"/>
    </row>
    <row r="28" spans="1:12" ht="12.75">
      <c r="A28" s="5" t="s">
        <v>26</v>
      </c>
      <c r="B28" s="5"/>
      <c r="D28">
        <f>B15-D15-F15+L5</f>
        <v>583.3333333333334</v>
      </c>
      <c r="E28" s="1" t="s">
        <v>23</v>
      </c>
      <c r="F28">
        <f>B14</f>
        <v>583.3333333333336</v>
      </c>
      <c r="K28" s="5"/>
      <c r="L28" s="5"/>
    </row>
    <row r="29" spans="1:12" ht="12.75">
      <c r="A29" s="5" t="s">
        <v>27</v>
      </c>
      <c r="B29" s="5"/>
      <c r="D29">
        <f>B16-D16-F16+L6</f>
        <v>0</v>
      </c>
      <c r="E29" s="1" t="s">
        <v>23</v>
      </c>
      <c r="F29">
        <f>B15</f>
        <v>0</v>
      </c>
      <c r="K29" s="5"/>
      <c r="L29" s="5"/>
    </row>
    <row r="31" spans="1:6" ht="12.75">
      <c r="A31" s="5" t="s">
        <v>24</v>
      </c>
      <c r="B31" s="5"/>
      <c r="D31">
        <f>C14-E14-G14+M4</f>
        <v>250</v>
      </c>
      <c r="E31" s="1" t="s">
        <v>23</v>
      </c>
      <c r="F31">
        <f>I9</f>
        <v>250</v>
      </c>
    </row>
    <row r="32" spans="1:6" ht="12.75">
      <c r="A32" s="5" t="s">
        <v>28</v>
      </c>
      <c r="B32" s="5"/>
      <c r="D32">
        <f>C15-E15-G15+M5</f>
        <v>0</v>
      </c>
      <c r="E32" s="1" t="s">
        <v>23</v>
      </c>
      <c r="F32">
        <f>C14</f>
        <v>0</v>
      </c>
    </row>
    <row r="33" spans="1:6" ht="12.75">
      <c r="A33" s="5" t="s">
        <v>29</v>
      </c>
      <c r="B33" s="5"/>
      <c r="D33">
        <f>C16-E16-G16+M6</f>
        <v>75</v>
      </c>
      <c r="E33" s="1" t="s">
        <v>23</v>
      </c>
      <c r="F33">
        <f>C15</f>
        <v>75</v>
      </c>
    </row>
  </sheetData>
  <mergeCells count="29">
    <mergeCell ref="B2:C2"/>
    <mergeCell ref="D2:E2"/>
    <mergeCell ref="D18:F18"/>
    <mergeCell ref="H18:J18"/>
    <mergeCell ref="F2:G2"/>
    <mergeCell ref="H2:I2"/>
    <mergeCell ref="B12:C12"/>
    <mergeCell ref="D12:E12"/>
    <mergeCell ref="F12:G12"/>
    <mergeCell ref="L2:M2"/>
    <mergeCell ref="K23:L23"/>
    <mergeCell ref="K24:L24"/>
    <mergeCell ref="K25:L25"/>
    <mergeCell ref="J2:K2"/>
    <mergeCell ref="K27:L27"/>
    <mergeCell ref="K28:L28"/>
    <mergeCell ref="K29:L29"/>
    <mergeCell ref="A19:C19"/>
    <mergeCell ref="A20:C20"/>
    <mergeCell ref="A21:C21"/>
    <mergeCell ref="A23:C23"/>
    <mergeCell ref="A24:C24"/>
    <mergeCell ref="A25:C25"/>
    <mergeCell ref="A27:B27"/>
    <mergeCell ref="A33:B33"/>
    <mergeCell ref="A28:B28"/>
    <mergeCell ref="A29:B29"/>
    <mergeCell ref="A31:B31"/>
    <mergeCell ref="A32:B3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almeder</dc:creator>
  <cp:keywords/>
  <dc:description/>
  <cp:lastModifiedBy>Christian Almeder</cp:lastModifiedBy>
  <cp:lastPrinted>2006-03-23T09:02:16Z</cp:lastPrinted>
  <dcterms:created xsi:type="dcterms:W3CDTF">2006-03-23T08:38:42Z</dcterms:created>
  <dcterms:modified xsi:type="dcterms:W3CDTF">2007-04-18T14:26:08Z</dcterms:modified>
  <cp:category/>
  <cp:version/>
  <cp:contentType/>
  <cp:contentStatus/>
</cp:coreProperties>
</file>