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>
    <definedName name="anscount" hidden="1">1</definedName>
    <definedName name="sencount" hidden="1">1</definedName>
    <definedName name="solver_adj" localSheetId="0" hidden="1">'Tabelle1'!$B$10:$G$15</definedName>
    <definedName name="solver_adj" localSheetId="1" hidden="1">'Tabelle2'!$B$9:$G$14,'Tabelle2'!$I$22</definedName>
    <definedName name="solver_cvg" localSheetId="0" hidden="1">0.00001</definedName>
    <definedName name="solver_cvg" localSheetId="1" hidden="1">0.00001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10000</definedName>
    <definedName name="solver_itr" localSheetId="1" hidden="1">10000</definedName>
    <definedName name="solver_lhs1" localSheetId="0" hidden="1">'Tabelle1'!$B$10:$G$15</definedName>
    <definedName name="solver_lhs1" localSheetId="1" hidden="1">'Tabelle2'!$B$9:$G$14</definedName>
    <definedName name="solver_lhs2" localSheetId="0" hidden="1">'Tabelle1'!$C$22:$C$27</definedName>
    <definedName name="solver_lhs2" localSheetId="1" hidden="1">'Tabelle2'!$C$21:$C$26</definedName>
    <definedName name="solver_lhs3" localSheetId="0" hidden="1">'Tabelle1'!$C$28:$C$33</definedName>
    <definedName name="solver_lhs3" localSheetId="1" hidden="1">'Tabelle2'!$C$27:$C$32</definedName>
    <definedName name="solver_lhs4" localSheetId="0" hidden="1">'Tabelle1'!$C$34:$C$51</definedName>
    <definedName name="solver_lhs4" localSheetId="1" hidden="1">'Tabelle2'!$C$33:$C$50</definedName>
    <definedName name="solver_lhs5" localSheetId="0" hidden="1">'Tabelle1'!$B$11:$G$11</definedName>
    <definedName name="solver_lhs5" localSheetId="1" hidden="1">'Tabelle2'!$B$10:$G$10</definedName>
    <definedName name="solver_lhs6" localSheetId="0" hidden="1">'Tabelle1'!$I$23</definedName>
    <definedName name="solver_lhs6" localSheetId="1" hidden="1">'Tabelle2'!$I$22</definedName>
    <definedName name="solver_lhs7" localSheetId="0" hidden="1">'Tabelle1'!$B$12:$G$13</definedName>
    <definedName name="solver_lhs7" localSheetId="1" hidden="1">'Tabelle2'!$B$11:$G$12</definedName>
    <definedName name="solver_lin" localSheetId="0" hidden="1">2</definedName>
    <definedName name="solver_lin" localSheetId="1" hidden="1">2</definedName>
    <definedName name="solver_neg" localSheetId="0" hidden="1">1</definedName>
    <definedName name="solver_neg" localSheetId="1" hidden="1">1</definedName>
    <definedName name="solver_num" localSheetId="0" hidden="1">5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'Tabelle1'!$A$18</definedName>
    <definedName name="solver_opt" localSheetId="1" hidden="1">'Tabelle2'!$A$17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3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el4" localSheetId="0" hidden="1">1</definedName>
    <definedName name="solver_rel4" localSheetId="1" hidden="1">1</definedName>
    <definedName name="solver_rel5" localSheetId="0" hidden="1">4</definedName>
    <definedName name="solver_rel5" localSheetId="1" hidden="1">4</definedName>
    <definedName name="solver_rel6" localSheetId="0" hidden="1">5</definedName>
    <definedName name="solver_rel6" localSheetId="1" hidden="1">5</definedName>
    <definedName name="solver_rel7" localSheetId="0" hidden="1">4</definedName>
    <definedName name="solver_rel7" localSheetId="1" hidden="1">4</definedName>
    <definedName name="solver_rhs1" localSheetId="0" hidden="1">0</definedName>
    <definedName name="solver_rhs1" localSheetId="1" hidden="1">0</definedName>
    <definedName name="solver_rhs2" localSheetId="0" hidden="1">'Tabelle1'!$E$22:$E$27</definedName>
    <definedName name="solver_rhs2" localSheetId="1" hidden="1">'Tabelle2'!$E$21:$E$26</definedName>
    <definedName name="solver_rhs3" localSheetId="0" hidden="1">'Tabelle1'!$E$28:$E$33</definedName>
    <definedName name="solver_rhs3" localSheetId="1" hidden="1">'Tabelle2'!$E$27:$E$32</definedName>
    <definedName name="solver_rhs4" localSheetId="0" hidden="1">'Tabelle1'!$E$34:$E$51</definedName>
    <definedName name="solver_rhs4" localSheetId="1" hidden="1">'Tabelle2'!$E$33:$E$50</definedName>
    <definedName name="solver_rhs5" localSheetId="0" hidden="1">Ganzzahlig</definedName>
    <definedName name="solver_rhs5" localSheetId="1" hidden="1">Ganzzahlig</definedName>
    <definedName name="solver_rhs6" localSheetId="0" hidden="1">Binär</definedName>
    <definedName name="solver_rhs6" localSheetId="1" hidden="1">Binär</definedName>
    <definedName name="solver_rhs7" localSheetId="0" hidden="1">Ganzzahlig</definedName>
    <definedName name="solver_rhs7" localSheetId="1" hidden="1">Ganzzahlig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0.0001</definedName>
    <definedName name="solver_tol" localSheetId="1" hidden="1">0.0001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<sst xmlns="http://schemas.openxmlformats.org/spreadsheetml/2006/main" count="170" uniqueCount="52">
  <si>
    <t>P(t)</t>
  </si>
  <si>
    <t>W(t)</t>
  </si>
  <si>
    <t>H(t)</t>
  </si>
  <si>
    <t>L(t)</t>
  </si>
  <si>
    <t>I(t)</t>
  </si>
  <si>
    <t>B(t)</t>
  </si>
  <si>
    <t>W(0)</t>
  </si>
  <si>
    <t>Variables</t>
  </si>
  <si>
    <t>Obj.Function</t>
  </si>
  <si>
    <t>SUM</t>
  </si>
  <si>
    <t>Constraints</t>
  </si>
  <si>
    <t>I1-B1-I0+B0-P1</t>
  </si>
  <si>
    <t>I2-B2-I1+B1-P2</t>
  </si>
  <si>
    <t>I3-B3-I2+B2-P3</t>
  </si>
  <si>
    <t>I4-B4-I3+B3-P4</t>
  </si>
  <si>
    <t>I5-B5-I4+B4-P5</t>
  </si>
  <si>
    <t>I6-B6-I5+B5-P6</t>
  </si>
  <si>
    <t>W1-W0-H1+L1</t>
  </si>
  <si>
    <t>W2-W1-H2+L2</t>
  </si>
  <si>
    <t>W3-W2-H3+L3</t>
  </si>
  <si>
    <t>W4-W3-H4+L4</t>
  </si>
  <si>
    <t>W5-W4-H5+L5</t>
  </si>
  <si>
    <t>W6-W5-H6+L6</t>
  </si>
  <si>
    <t>=</t>
  </si>
  <si>
    <t>&lt;=</t>
  </si>
  <si>
    <t>$</t>
  </si>
  <si>
    <t>L1-0,25W0</t>
  </si>
  <si>
    <t>L2-0,25W1</t>
  </si>
  <si>
    <t>L3-0,25W2</t>
  </si>
  <si>
    <t>L4-0,25W3</t>
  </si>
  <si>
    <t>L5-0,25W4</t>
  </si>
  <si>
    <t>L6-0,25W5</t>
  </si>
  <si>
    <t>H1-0,25W0</t>
  </si>
  <si>
    <t>H2-0,25W1</t>
  </si>
  <si>
    <t>H3-0,25W2</t>
  </si>
  <si>
    <t>H4-0,25W3</t>
  </si>
  <si>
    <t>H5-0,25W4</t>
  </si>
  <si>
    <t>H6-0,25W5</t>
  </si>
  <si>
    <t>days</t>
  </si>
  <si>
    <t>Prod.</t>
  </si>
  <si>
    <t>P1-5*d1*W1</t>
  </si>
  <si>
    <t>P2-5*d2*W2</t>
  </si>
  <si>
    <t>P3-5*d3*W3</t>
  </si>
  <si>
    <t>P4-5*d4*W4</t>
  </si>
  <si>
    <t>P5-5*d5*W5</t>
  </si>
  <si>
    <t>P6-5*d6*W6</t>
  </si>
  <si>
    <t>Oct.</t>
  </si>
  <si>
    <t>Dec.</t>
  </si>
  <si>
    <t>w bo</t>
  </si>
  <si>
    <t>wo bo</t>
  </si>
  <si>
    <t>Oct/Dec</t>
  </si>
  <si>
    <t>Costs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</si>
</sst>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120" zoomScaleNormal="120" workbookViewId="0" topLeftCell="A1">
      <selection activeCell="A18" sqref="A18"/>
    </sheetView>
  </sheetViews>
  <sheetFormatPr defaultColWidth="11.421875" defaultRowHeight="12.75"/>
  <cols>
    <col min="1" max="11" width="9.421875" style="0" customWidth="1"/>
  </cols>
  <sheetData>
    <row r="1" ht="12.75">
      <c r="B1" t="s">
        <v>51</v>
      </c>
    </row>
    <row r="2" spans="1:4" ht="12.75">
      <c r="A2" s="2" t="s">
        <v>0</v>
      </c>
      <c r="B2" s="1">
        <v>350</v>
      </c>
      <c r="C2" s="2"/>
      <c r="D2" s="1"/>
    </row>
    <row r="3" spans="1:4" ht="12.75">
      <c r="A3" s="2" t="s">
        <v>1</v>
      </c>
      <c r="B3" s="1">
        <v>1500</v>
      </c>
      <c r="C3" s="2" t="s">
        <v>6</v>
      </c>
      <c r="D3" s="1">
        <v>12</v>
      </c>
    </row>
    <row r="4" spans="1:4" ht="12.75">
      <c r="A4" s="2" t="s">
        <v>2</v>
      </c>
      <c r="B4" s="1">
        <v>500</v>
      </c>
      <c r="C4" s="2" t="s">
        <v>39</v>
      </c>
      <c r="D4" s="1">
        <v>5</v>
      </c>
    </row>
    <row r="5" spans="1:4" ht="12.75">
      <c r="A5" s="2" t="s">
        <v>3</v>
      </c>
      <c r="B5" s="1">
        <v>750</v>
      </c>
      <c r="C5" s="2"/>
      <c r="D5" s="1"/>
    </row>
    <row r="6" spans="1:4" ht="12.75">
      <c r="A6" s="2" t="s">
        <v>4</v>
      </c>
      <c r="B6" s="1">
        <v>5</v>
      </c>
      <c r="C6" s="2"/>
      <c r="D6" s="1"/>
    </row>
    <row r="7" spans="1:4" ht="12.75">
      <c r="A7" s="2" t="s">
        <v>5</v>
      </c>
      <c r="B7" s="1">
        <v>35</v>
      </c>
      <c r="C7" s="2"/>
      <c r="D7" s="1"/>
    </row>
    <row r="9" spans="1:8" ht="12.75">
      <c r="A9" s="3" t="s">
        <v>7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8" t="s">
        <v>9</v>
      </c>
    </row>
    <row r="10" spans="1:8" ht="12.75">
      <c r="A10" s="1" t="s">
        <v>0</v>
      </c>
      <c r="B10" s="9">
        <v>1050</v>
      </c>
      <c r="C10" s="9">
        <v>990</v>
      </c>
      <c r="D10" s="9">
        <v>945.000000000217</v>
      </c>
      <c r="E10" s="9">
        <v>1150</v>
      </c>
      <c r="F10" s="9">
        <v>855</v>
      </c>
      <c r="G10" s="9">
        <v>679.9999989871753</v>
      </c>
      <c r="H10" s="6">
        <f aca="true" t="shared" si="0" ref="H10:H15">SUM(B10:G10)</f>
        <v>5669.999998987392</v>
      </c>
    </row>
    <row r="11" spans="1:8" ht="12.75">
      <c r="A11" s="1" t="s">
        <v>1</v>
      </c>
      <c r="B11" s="9">
        <v>10</v>
      </c>
      <c r="C11" s="9">
        <v>9</v>
      </c>
      <c r="D11" s="9">
        <v>9</v>
      </c>
      <c r="E11" s="9">
        <v>10</v>
      </c>
      <c r="F11" s="9">
        <v>9</v>
      </c>
      <c r="G11" s="9">
        <v>7</v>
      </c>
      <c r="H11" s="6">
        <f t="shared" si="0"/>
        <v>54</v>
      </c>
    </row>
    <row r="12" spans="1:8" ht="12.75">
      <c r="A12" s="1" t="s">
        <v>2</v>
      </c>
      <c r="B12" s="9">
        <v>0</v>
      </c>
      <c r="C12" s="9">
        <v>0</v>
      </c>
      <c r="D12" s="9">
        <v>0</v>
      </c>
      <c r="E12" s="9">
        <v>0.999999999196916</v>
      </c>
      <c r="F12" s="9">
        <v>0</v>
      </c>
      <c r="G12" s="9">
        <v>0</v>
      </c>
      <c r="H12" s="6">
        <f t="shared" si="0"/>
        <v>0.999999999196916</v>
      </c>
    </row>
    <row r="13" spans="1:8" ht="12.75">
      <c r="A13" s="1" t="s">
        <v>3</v>
      </c>
      <c r="B13" s="9">
        <v>1.9999999999999916</v>
      </c>
      <c r="C13" s="9">
        <v>0.9999999970895768</v>
      </c>
      <c r="D13" s="9">
        <v>0</v>
      </c>
      <c r="E13" s="9">
        <v>0</v>
      </c>
      <c r="F13" s="9">
        <v>1</v>
      </c>
      <c r="G13" s="9">
        <v>2</v>
      </c>
      <c r="H13" s="6">
        <f t="shared" si="0"/>
        <v>5.999999997089568</v>
      </c>
    </row>
    <row r="14" spans="1:8" ht="12.75">
      <c r="A14" s="1" t="s">
        <v>4</v>
      </c>
      <c r="B14" s="9">
        <v>29.999999999999446</v>
      </c>
      <c r="C14" s="9">
        <v>70.00000028452986</v>
      </c>
      <c r="D14" s="9">
        <v>215.00000014128935</v>
      </c>
      <c r="E14" s="9">
        <v>364.99999977365263</v>
      </c>
      <c r="F14" s="9">
        <v>0</v>
      </c>
      <c r="G14" s="9">
        <v>0</v>
      </c>
      <c r="H14" s="6">
        <f t="shared" si="0"/>
        <v>680.0000001994713</v>
      </c>
    </row>
    <row r="15" spans="1:8" ht="12.75">
      <c r="A15" s="1" t="s">
        <v>5</v>
      </c>
      <c r="B15" s="9">
        <v>0</v>
      </c>
      <c r="C15" s="9">
        <v>0</v>
      </c>
      <c r="D15" s="9">
        <v>0</v>
      </c>
      <c r="E15" s="9">
        <v>8.463641366729514E-11</v>
      </c>
      <c r="F15" s="9">
        <v>29.99999900347315</v>
      </c>
      <c r="G15" s="9">
        <v>0</v>
      </c>
      <c r="H15" s="6">
        <f t="shared" si="0"/>
        <v>29.999999003557786</v>
      </c>
    </row>
    <row r="16" spans="1:7" ht="12.75">
      <c r="A16" s="1" t="s">
        <v>38</v>
      </c>
      <c r="B16" s="1">
        <v>21</v>
      </c>
      <c r="C16" s="1">
        <v>22</v>
      </c>
      <c r="D16" s="1">
        <v>21</v>
      </c>
      <c r="E16" s="1">
        <f>23*(1-I23)+19*I23</f>
        <v>23</v>
      </c>
      <c r="F16" s="1">
        <v>19</v>
      </c>
      <c r="G16" s="1">
        <v>20</v>
      </c>
    </row>
    <row r="17" ht="12.75">
      <c r="A17" s="4" t="s">
        <v>8</v>
      </c>
    </row>
    <row r="18" spans="1:11" ht="12.75">
      <c r="A18" s="1">
        <f>H11*B3+H12*B4+H13*B5+H14*B6+H15*B7</f>
        <v>90449.99996353751</v>
      </c>
      <c r="B18" t="s">
        <v>25</v>
      </c>
      <c r="H18" t="s">
        <v>48</v>
      </c>
      <c r="I18">
        <v>90450</v>
      </c>
      <c r="K18">
        <f>I19-I18</f>
        <v>75</v>
      </c>
    </row>
    <row r="19" spans="8:11" ht="12.75">
      <c r="H19" t="s">
        <v>49</v>
      </c>
      <c r="I19">
        <v>90525</v>
      </c>
      <c r="K19">
        <f>K18/35</f>
        <v>2.142857142857143</v>
      </c>
    </row>
    <row r="20" spans="1:9" ht="12.75">
      <c r="A20" s="4" t="s">
        <v>10</v>
      </c>
      <c r="H20" t="s">
        <v>46</v>
      </c>
      <c r="I20">
        <v>93375</v>
      </c>
    </row>
    <row r="21" spans="8:9" ht="12.75">
      <c r="H21" t="s">
        <v>47</v>
      </c>
      <c r="I21">
        <v>93100</v>
      </c>
    </row>
    <row r="22" spans="1:5" ht="12.75">
      <c r="A22" t="s">
        <v>11</v>
      </c>
      <c r="C22" s="10">
        <f>B14-B15-0+0-B10</f>
        <v>-1020.0000000000006</v>
      </c>
      <c r="D22" s="5" t="s">
        <v>23</v>
      </c>
      <c r="E22" s="10">
        <v>-1020</v>
      </c>
    </row>
    <row r="23" spans="1:5" ht="12.75">
      <c r="A23" t="s">
        <v>12</v>
      </c>
      <c r="C23" s="10">
        <f>C14-C15-B14+B15-C10</f>
        <v>-949.9999997154696</v>
      </c>
      <c r="D23" s="5" t="s">
        <v>23</v>
      </c>
      <c r="E23" s="10">
        <v>-950</v>
      </c>
    </row>
    <row r="24" spans="1:5" ht="12.75">
      <c r="A24" t="s">
        <v>13</v>
      </c>
      <c r="C24" s="10">
        <f>D14-D15-C14+C15-D10</f>
        <v>-800.0000001434576</v>
      </c>
      <c r="D24" s="5" t="s">
        <v>23</v>
      </c>
      <c r="E24" s="10">
        <v>-800</v>
      </c>
    </row>
    <row r="25" spans="1:5" ht="12.75">
      <c r="A25" t="s">
        <v>14</v>
      </c>
      <c r="C25" s="10">
        <f>E14-E15-D14+D15-E10</f>
        <v>-1000.0000003677213</v>
      </c>
      <c r="D25" s="5" t="s">
        <v>23</v>
      </c>
      <c r="E25" s="10">
        <v>-1000</v>
      </c>
    </row>
    <row r="26" spans="1:5" ht="12.75">
      <c r="A26" t="s">
        <v>15</v>
      </c>
      <c r="C26" s="10">
        <f>F14-F15-E14+E15-F10</f>
        <v>-1249.9999987770411</v>
      </c>
      <c r="D26" s="5" t="s">
        <v>23</v>
      </c>
      <c r="E26" s="10">
        <v>-1250</v>
      </c>
    </row>
    <row r="27" spans="1:5" ht="12.75">
      <c r="A27" t="s">
        <v>16</v>
      </c>
      <c r="C27" s="10">
        <f>G14-G15-F14+F15-G10</f>
        <v>-649.9999999837022</v>
      </c>
      <c r="D27" s="5" t="s">
        <v>23</v>
      </c>
      <c r="E27" s="10">
        <v>-650</v>
      </c>
    </row>
    <row r="28" spans="1:5" ht="12.75">
      <c r="A28" t="s">
        <v>17</v>
      </c>
      <c r="C28" s="10">
        <f>B11-D3-B12+B13</f>
        <v>-8.43769498715119E-15</v>
      </c>
      <c r="D28" s="5" t="s">
        <v>23</v>
      </c>
      <c r="E28" s="10">
        <v>0</v>
      </c>
    </row>
    <row r="29" spans="1:5" ht="12.75">
      <c r="A29" t="s">
        <v>18</v>
      </c>
      <c r="C29" s="10">
        <f>C11-B11-C12+C13</f>
        <v>-2.9104232357468618E-09</v>
      </c>
      <c r="D29" s="5" t="s">
        <v>23</v>
      </c>
      <c r="E29" s="10">
        <v>0</v>
      </c>
    </row>
    <row r="30" spans="1:5" ht="12.75">
      <c r="A30" t="s">
        <v>19</v>
      </c>
      <c r="C30" s="10">
        <f>D11-C11-D12+D13</f>
        <v>0</v>
      </c>
      <c r="D30" s="5" t="s">
        <v>23</v>
      </c>
      <c r="E30" s="10">
        <v>0</v>
      </c>
    </row>
    <row r="31" spans="1:5" ht="12.75">
      <c r="A31" t="s">
        <v>20</v>
      </c>
      <c r="C31" s="10">
        <f>E11-D11-E12+E13</f>
        <v>8.030840437101006E-10</v>
      </c>
      <c r="D31" s="5" t="s">
        <v>23</v>
      </c>
      <c r="E31" s="10">
        <v>0</v>
      </c>
    </row>
    <row r="32" spans="1:5" ht="12.75">
      <c r="A32" t="s">
        <v>21</v>
      </c>
      <c r="C32" s="10">
        <f>F11-E11-F12+F13</f>
        <v>0</v>
      </c>
      <c r="D32" s="5" t="s">
        <v>23</v>
      </c>
      <c r="E32" s="10">
        <v>0</v>
      </c>
    </row>
    <row r="33" spans="1:5" ht="12.75">
      <c r="A33" t="s">
        <v>22</v>
      </c>
      <c r="C33" s="10">
        <f>G11-F11-G12+G13</f>
        <v>0</v>
      </c>
      <c r="D33" s="5" t="s">
        <v>23</v>
      </c>
      <c r="E33" s="10">
        <v>0</v>
      </c>
    </row>
    <row r="34" spans="1:5" ht="12.75">
      <c r="A34" t="s">
        <v>40</v>
      </c>
      <c r="C34" s="10">
        <f>B10-$D$4*B16*B11</f>
        <v>0</v>
      </c>
      <c r="D34" s="5" t="s">
        <v>24</v>
      </c>
      <c r="E34" s="10">
        <v>0</v>
      </c>
    </row>
    <row r="35" spans="1:5" ht="12.75">
      <c r="A35" t="s">
        <v>41</v>
      </c>
      <c r="C35" s="10">
        <f>C10-$D$4*C16*C11</f>
        <v>0</v>
      </c>
      <c r="D35" s="5" t="s">
        <v>24</v>
      </c>
      <c r="E35" s="10">
        <v>0</v>
      </c>
    </row>
    <row r="36" spans="1:5" ht="12.75">
      <c r="A36" t="s">
        <v>42</v>
      </c>
      <c r="C36" s="10">
        <f>D10-$D$4*D16*D11</f>
        <v>2.17028173210565E-10</v>
      </c>
      <c r="D36" s="5" t="s">
        <v>24</v>
      </c>
      <c r="E36" s="10">
        <v>0</v>
      </c>
    </row>
    <row r="37" spans="1:5" ht="12.75">
      <c r="A37" t="s">
        <v>43</v>
      </c>
      <c r="C37" s="10">
        <f>E10-$D$4*E16*E11</f>
        <v>0</v>
      </c>
      <c r="D37" s="5" t="s">
        <v>24</v>
      </c>
      <c r="E37" s="10">
        <v>0</v>
      </c>
    </row>
    <row r="38" spans="1:5" ht="12.75">
      <c r="A38" t="s">
        <v>44</v>
      </c>
      <c r="C38" s="10">
        <f>F10-$D$4*F16*F11</f>
        <v>0</v>
      </c>
      <c r="D38" s="5" t="s">
        <v>24</v>
      </c>
      <c r="E38" s="10">
        <v>0</v>
      </c>
    </row>
    <row r="39" spans="1:5" ht="12.75">
      <c r="A39" t="s">
        <v>45</v>
      </c>
      <c r="C39" s="10">
        <f>G10-$D$4*G16*G11</f>
        <v>-20.00000101282467</v>
      </c>
      <c r="D39" s="5" t="s">
        <v>24</v>
      </c>
      <c r="E39" s="10">
        <v>0</v>
      </c>
    </row>
    <row r="40" spans="1:5" ht="12.75">
      <c r="A40" t="s">
        <v>26</v>
      </c>
      <c r="C40" s="10">
        <f>B13-0.25*D3</f>
        <v>-1.0000000000000084</v>
      </c>
      <c r="D40" s="5" t="s">
        <v>24</v>
      </c>
      <c r="E40" s="10">
        <v>0</v>
      </c>
    </row>
    <row r="41" spans="1:5" ht="12.75">
      <c r="A41" t="s">
        <v>27</v>
      </c>
      <c r="C41" s="10">
        <f>C13-0.25*B11</f>
        <v>-1.5000000029104232</v>
      </c>
      <c r="D41" s="5" t="s">
        <v>24</v>
      </c>
      <c r="E41" s="10">
        <v>0</v>
      </c>
    </row>
    <row r="42" spans="1:5" ht="12.75">
      <c r="A42" t="s">
        <v>28</v>
      </c>
      <c r="C42" s="10">
        <f>D13-0.25*C11</f>
        <v>-2.25</v>
      </c>
      <c r="D42" s="5" t="s">
        <v>24</v>
      </c>
      <c r="E42" s="10">
        <v>0</v>
      </c>
    </row>
    <row r="43" spans="1:5" ht="12.75">
      <c r="A43" t="s">
        <v>29</v>
      </c>
      <c r="C43" s="10">
        <f>E13-0.25*D11</f>
        <v>-2.25</v>
      </c>
      <c r="D43" s="5" t="s">
        <v>24</v>
      </c>
      <c r="E43" s="10">
        <v>0</v>
      </c>
    </row>
    <row r="44" spans="1:5" ht="12.75">
      <c r="A44" t="s">
        <v>30</v>
      </c>
      <c r="C44" s="10">
        <f>F13-0.25*E11</f>
        <v>-1.5</v>
      </c>
      <c r="D44" s="5" t="s">
        <v>24</v>
      </c>
      <c r="E44" s="10">
        <v>0</v>
      </c>
    </row>
    <row r="45" spans="1:5" ht="12.75">
      <c r="A45" t="s">
        <v>31</v>
      </c>
      <c r="C45" s="10">
        <f>G13-0.25*F11</f>
        <v>-0.25</v>
      </c>
      <c r="D45" s="5" t="s">
        <v>24</v>
      </c>
      <c r="E45" s="10">
        <v>0</v>
      </c>
    </row>
    <row r="46" spans="1:5" ht="12.75">
      <c r="A46" t="s">
        <v>32</v>
      </c>
      <c r="C46" s="10">
        <f>B12-0.25*D3</f>
        <v>-3</v>
      </c>
      <c r="D46" s="5" t="s">
        <v>24</v>
      </c>
      <c r="E46" s="10">
        <v>0</v>
      </c>
    </row>
    <row r="47" spans="1:5" ht="12.75">
      <c r="A47" t="s">
        <v>33</v>
      </c>
      <c r="C47" s="10">
        <f>C12-0.25*B11</f>
        <v>-2.5</v>
      </c>
      <c r="D47" s="5" t="s">
        <v>24</v>
      </c>
      <c r="E47" s="10">
        <v>0</v>
      </c>
    </row>
    <row r="48" spans="1:5" ht="12.75">
      <c r="A48" t="s">
        <v>34</v>
      </c>
      <c r="C48" s="10">
        <f>D12-0.25*C11</f>
        <v>-2.25</v>
      </c>
      <c r="D48" s="5" t="s">
        <v>24</v>
      </c>
      <c r="E48" s="10">
        <v>0</v>
      </c>
    </row>
    <row r="49" spans="1:5" ht="12.75">
      <c r="A49" t="s">
        <v>35</v>
      </c>
      <c r="C49" s="10">
        <f>E12-0.25*F11</f>
        <v>-1.250000000803084</v>
      </c>
      <c r="D49" s="5" t="s">
        <v>24</v>
      </c>
      <c r="E49" s="10">
        <v>0</v>
      </c>
    </row>
    <row r="50" spans="1:5" ht="12.75">
      <c r="A50" t="s">
        <v>36</v>
      </c>
      <c r="C50" s="10">
        <f>F12-0.25*E11</f>
        <v>-2.5</v>
      </c>
      <c r="D50" s="5" t="s">
        <v>24</v>
      </c>
      <c r="E50" s="10">
        <v>0</v>
      </c>
    </row>
    <row r="51" spans="1:5" ht="12.75">
      <c r="A51" t="s">
        <v>37</v>
      </c>
      <c r="C51" s="10">
        <f>G12-0.25*F11</f>
        <v>-2.25</v>
      </c>
      <c r="D51" s="5" t="s">
        <v>24</v>
      </c>
      <c r="E51" s="10">
        <v>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3" r:id="rId1"/>
  <headerFooter alignWithMargins="0">
    <oddHeader>&amp;C&amp;F</oddHeader>
    <oddFooter>&amp;LB.K./&amp;D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120" zoomScaleNormal="120" workbookViewId="0" topLeftCell="A1">
      <selection activeCell="A17" sqref="A17"/>
    </sheetView>
  </sheetViews>
  <sheetFormatPr defaultColWidth="11.421875" defaultRowHeight="12.75"/>
  <cols>
    <col min="1" max="11" width="9.421875" style="0" customWidth="1"/>
  </cols>
  <sheetData>
    <row r="1" spans="1:4" ht="12.75">
      <c r="A1" s="2" t="s">
        <v>0</v>
      </c>
      <c r="B1" s="1">
        <v>350</v>
      </c>
      <c r="C1" s="2"/>
      <c r="D1" s="1"/>
    </row>
    <row r="2" spans="1:4" ht="12.75">
      <c r="A2" s="2" t="s">
        <v>1</v>
      </c>
      <c r="B2" s="1">
        <v>1500</v>
      </c>
      <c r="C2" s="2" t="s">
        <v>6</v>
      </c>
      <c r="D2" s="1">
        <v>12</v>
      </c>
    </row>
    <row r="3" spans="1:4" ht="12.75">
      <c r="A3" s="2" t="s">
        <v>2</v>
      </c>
      <c r="B3" s="1">
        <v>500</v>
      </c>
      <c r="C3" s="2" t="s">
        <v>39</v>
      </c>
      <c r="D3" s="1">
        <v>5</v>
      </c>
    </row>
    <row r="4" spans="1:4" ht="12.75">
      <c r="A4" s="2" t="s">
        <v>3</v>
      </c>
      <c r="B4" s="1">
        <v>750</v>
      </c>
      <c r="C4" s="2"/>
      <c r="D4" s="1"/>
    </row>
    <row r="5" spans="1:4" ht="12.75">
      <c r="A5" s="2" t="s">
        <v>4</v>
      </c>
      <c r="B5" s="1">
        <v>5</v>
      </c>
      <c r="C5" s="2"/>
      <c r="D5" s="1"/>
    </row>
    <row r="6" spans="1:4" ht="12.75">
      <c r="A6" s="2" t="s">
        <v>5</v>
      </c>
      <c r="B6" s="1">
        <v>35</v>
      </c>
      <c r="C6" s="2"/>
      <c r="D6" s="1"/>
    </row>
    <row r="8" spans="1:8" ht="12.75">
      <c r="A8" s="3" t="s">
        <v>7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8" t="s">
        <v>9</v>
      </c>
    </row>
    <row r="9" spans="1:8" ht="12.75">
      <c r="A9" s="1" t="s">
        <v>0</v>
      </c>
      <c r="B9" s="9">
        <v>1035.0000854002276</v>
      </c>
      <c r="C9" s="9">
        <v>990</v>
      </c>
      <c r="D9" s="9">
        <v>944.9999048135795</v>
      </c>
      <c r="E9" s="9">
        <v>1150</v>
      </c>
      <c r="F9" s="9">
        <v>950.0000000447365</v>
      </c>
      <c r="G9" s="9">
        <v>600.0000000096392</v>
      </c>
      <c r="H9" s="6">
        <f aca="true" t="shared" si="0" ref="H9:H14">SUM(B9:G9)</f>
        <v>5669.999990268182</v>
      </c>
    </row>
    <row r="10" spans="1:8" ht="12.75">
      <c r="A10" s="1" t="s">
        <v>1</v>
      </c>
      <c r="B10" s="9">
        <v>10</v>
      </c>
      <c r="C10" s="9">
        <v>9</v>
      </c>
      <c r="D10" s="9">
        <v>8.999999093462662</v>
      </c>
      <c r="E10" s="9">
        <v>10</v>
      </c>
      <c r="F10" s="9">
        <v>10.000000000470912</v>
      </c>
      <c r="G10" s="9">
        <v>10.00000000016066</v>
      </c>
      <c r="H10" s="6">
        <f t="shared" si="0"/>
        <v>57.999999094094235</v>
      </c>
    </row>
    <row r="11" spans="1:8" ht="12.75">
      <c r="A11" s="1" t="s">
        <v>2</v>
      </c>
      <c r="B11" s="9">
        <v>0</v>
      </c>
      <c r="C11" s="9">
        <v>0</v>
      </c>
      <c r="D11" s="9">
        <v>0</v>
      </c>
      <c r="E11" s="9">
        <v>1.000000235822889</v>
      </c>
      <c r="F11" s="9">
        <v>0</v>
      </c>
      <c r="G11" s="9">
        <v>0</v>
      </c>
      <c r="H11" s="6">
        <f t="shared" si="0"/>
        <v>1.000000235822889</v>
      </c>
    </row>
    <row r="12" spans="1:8" ht="12.75">
      <c r="A12" s="1" t="s">
        <v>3</v>
      </c>
      <c r="B12" s="9">
        <v>2</v>
      </c>
      <c r="C12" s="9">
        <v>1.0000009065373439</v>
      </c>
      <c r="D12" s="9">
        <v>0</v>
      </c>
      <c r="E12" s="9">
        <v>0</v>
      </c>
      <c r="F12" s="9">
        <v>0</v>
      </c>
      <c r="G12" s="9">
        <v>0</v>
      </c>
      <c r="H12" s="6">
        <f t="shared" si="0"/>
        <v>3.000000906537344</v>
      </c>
    </row>
    <row r="13" spans="1:8" ht="12.75">
      <c r="A13" s="1" t="s">
        <v>4</v>
      </c>
      <c r="B13" s="9">
        <v>15.000098762463862</v>
      </c>
      <c r="C13" s="9">
        <v>55.000094320618885</v>
      </c>
      <c r="D13" s="9">
        <v>199.99999941467976</v>
      </c>
      <c r="E13" s="9">
        <v>349.9999991513598</v>
      </c>
      <c r="F13" s="9">
        <v>49.99999936949397</v>
      </c>
      <c r="G13" s="9">
        <v>0</v>
      </c>
      <c r="H13" s="6">
        <f t="shared" si="0"/>
        <v>670.0001910186163</v>
      </c>
    </row>
    <row r="14" spans="1:8" ht="12.75">
      <c r="A14" s="1" t="s">
        <v>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9.049253589724212E-07</v>
      </c>
      <c r="H14" s="6">
        <f t="shared" si="0"/>
        <v>9.049253589724212E-07</v>
      </c>
    </row>
    <row r="15" spans="1:7" ht="12.75">
      <c r="A15" s="1" t="s">
        <v>38</v>
      </c>
      <c r="B15" s="1">
        <v>21</v>
      </c>
      <c r="C15" s="1">
        <v>22</v>
      </c>
      <c r="D15" s="1">
        <v>21</v>
      </c>
      <c r="E15" s="1">
        <f>(1-I22)*23+I22*19</f>
        <v>23</v>
      </c>
      <c r="F15" s="1">
        <v>19</v>
      </c>
      <c r="G15" s="1">
        <f>(1-I22)*12+I22*20</f>
        <v>12</v>
      </c>
    </row>
    <row r="16" ht="12.75">
      <c r="A16" s="4" t="s">
        <v>8</v>
      </c>
    </row>
    <row r="17" spans="1:9" ht="12.75">
      <c r="A17" s="1">
        <f>H10*B2+H11*B3+H12*B4+H13*B5+H14*B6</f>
        <v>93100.00042572129</v>
      </c>
      <c r="B17" t="s">
        <v>25</v>
      </c>
      <c r="H17" t="s">
        <v>48</v>
      </c>
      <c r="I17">
        <v>90450</v>
      </c>
    </row>
    <row r="18" spans="8:9" ht="12.75">
      <c r="H18" t="s">
        <v>49</v>
      </c>
      <c r="I18">
        <v>90700</v>
      </c>
    </row>
    <row r="19" spans="1:9" ht="12.75">
      <c r="A19" s="4" t="s">
        <v>10</v>
      </c>
      <c r="H19" t="s">
        <v>46</v>
      </c>
      <c r="I19">
        <v>93375</v>
      </c>
    </row>
    <row r="20" spans="8:9" ht="12.75">
      <c r="H20" t="s">
        <v>47</v>
      </c>
      <c r="I20">
        <v>93100</v>
      </c>
    </row>
    <row r="21" spans="1:5" ht="12.75">
      <c r="A21" t="s">
        <v>11</v>
      </c>
      <c r="C21" s="10">
        <f>B13-B14-0+0-B9</f>
        <v>-1019.9999866377638</v>
      </c>
      <c r="D21" s="5" t="s">
        <v>23</v>
      </c>
      <c r="E21" s="10">
        <v>-1020</v>
      </c>
    </row>
    <row r="22" spans="1:9" ht="12.75">
      <c r="A22" t="s">
        <v>12</v>
      </c>
      <c r="C22" s="10">
        <f>C13-C14-B13+B14-C9</f>
        <v>-950.000004441845</v>
      </c>
      <c r="D22" s="5" t="s">
        <v>23</v>
      </c>
      <c r="E22" s="10">
        <v>-950</v>
      </c>
      <c r="H22" t="s">
        <v>50</v>
      </c>
      <c r="I22">
        <v>0</v>
      </c>
    </row>
    <row r="23" spans="1:5" ht="12.75">
      <c r="A23" t="s">
        <v>13</v>
      </c>
      <c r="C23" s="10">
        <f>D13-D14-C13+C14-D9</f>
        <v>-799.9999997195187</v>
      </c>
      <c r="D23" s="5" t="s">
        <v>23</v>
      </c>
      <c r="E23" s="10">
        <v>-800</v>
      </c>
    </row>
    <row r="24" spans="1:5" ht="12.75">
      <c r="A24" t="s">
        <v>14</v>
      </c>
      <c r="C24" s="10">
        <f>E13-E14-D13+D14-E9</f>
        <v>-1000.00000026332</v>
      </c>
      <c r="D24" s="5" t="s">
        <v>23</v>
      </c>
      <c r="E24" s="10">
        <v>-1000</v>
      </c>
    </row>
    <row r="25" spans="1:5" ht="12.75">
      <c r="A25" t="s">
        <v>15</v>
      </c>
      <c r="C25" s="10">
        <f>F13-F14-E13+E14-F9</f>
        <v>-1249.9999998266023</v>
      </c>
      <c r="D25" s="5" t="s">
        <v>23</v>
      </c>
      <c r="E25" s="10">
        <v>-1250</v>
      </c>
    </row>
    <row r="26" spans="1:5" ht="12.75">
      <c r="A26" t="s">
        <v>16</v>
      </c>
      <c r="C26" s="10">
        <f>G13-G14-F13+F14-G9</f>
        <v>-650.0000002840585</v>
      </c>
      <c r="D26" s="5" t="s">
        <v>23</v>
      </c>
      <c r="E26" s="10">
        <v>-650</v>
      </c>
    </row>
    <row r="27" spans="1:5" ht="12.75">
      <c r="A27" t="s">
        <v>17</v>
      </c>
      <c r="C27" s="10">
        <f>B10-D2-B11+B12</f>
        <v>0</v>
      </c>
      <c r="D27" s="5" t="s">
        <v>23</v>
      </c>
      <c r="E27" s="10">
        <v>0</v>
      </c>
    </row>
    <row r="28" spans="1:5" ht="12.75">
      <c r="A28" t="s">
        <v>18</v>
      </c>
      <c r="C28" s="10">
        <f>C10-B10-C11+C12</f>
        <v>9.065373438588153E-07</v>
      </c>
      <c r="D28" s="5" t="s">
        <v>23</v>
      </c>
      <c r="E28" s="10">
        <v>0</v>
      </c>
    </row>
    <row r="29" spans="1:5" ht="12.75">
      <c r="A29" t="s">
        <v>19</v>
      </c>
      <c r="C29" s="10">
        <f>D10-C10-D11+D12</f>
        <v>-9.065373376415664E-07</v>
      </c>
      <c r="D29" s="5" t="s">
        <v>23</v>
      </c>
      <c r="E29" s="10">
        <v>0</v>
      </c>
    </row>
    <row r="30" spans="1:5" ht="12.75">
      <c r="A30" t="s">
        <v>20</v>
      </c>
      <c r="C30" s="10">
        <f>E10-D10-E11+E12</f>
        <v>6.707144486473027E-07</v>
      </c>
      <c r="D30" s="5" t="s">
        <v>23</v>
      </c>
      <c r="E30" s="10">
        <v>0</v>
      </c>
    </row>
    <row r="31" spans="1:5" ht="12.75">
      <c r="A31" t="s">
        <v>21</v>
      </c>
      <c r="C31" s="10">
        <f>F10-E10-F11+F12</f>
        <v>4.709121981250064E-10</v>
      </c>
      <c r="D31" s="5" t="s">
        <v>23</v>
      </c>
      <c r="E31" s="10">
        <v>0</v>
      </c>
    </row>
    <row r="32" spans="1:5" ht="12.75">
      <c r="A32" t="s">
        <v>22</v>
      </c>
      <c r="C32" s="10">
        <f>G10-F10-G11+G12</f>
        <v>-3.1025138014229015E-10</v>
      </c>
      <c r="D32" s="5" t="s">
        <v>23</v>
      </c>
      <c r="E32" s="10">
        <v>0</v>
      </c>
    </row>
    <row r="33" spans="1:5" ht="12.75">
      <c r="A33" t="s">
        <v>40</v>
      </c>
      <c r="C33" s="10">
        <f>B9-$D$3*B15*B10</f>
        <v>-14.99991459977241</v>
      </c>
      <c r="D33" s="5" t="s">
        <v>24</v>
      </c>
      <c r="E33" s="10">
        <v>0</v>
      </c>
    </row>
    <row r="34" spans="1:5" ht="12.75">
      <c r="A34" t="s">
        <v>41</v>
      </c>
      <c r="C34" s="10">
        <f>C9-$D$3*C15*C10</f>
        <v>0</v>
      </c>
      <c r="D34" s="5" t="s">
        <v>24</v>
      </c>
      <c r="E34" s="10">
        <v>0</v>
      </c>
    </row>
    <row r="35" spans="1:5" ht="12.75">
      <c r="A35" t="s">
        <v>42</v>
      </c>
      <c r="C35" s="10">
        <f>D9-$D$3*D15*D10</f>
        <v>0</v>
      </c>
      <c r="D35" s="5" t="s">
        <v>24</v>
      </c>
      <c r="E35" s="10">
        <v>0</v>
      </c>
    </row>
    <row r="36" spans="1:5" ht="12.75">
      <c r="A36" t="s">
        <v>43</v>
      </c>
      <c r="C36" s="10">
        <f>E9-$D$3*E15*E10</f>
        <v>0</v>
      </c>
      <c r="D36" s="5" t="s">
        <v>24</v>
      </c>
      <c r="E36" s="10">
        <v>0</v>
      </c>
    </row>
    <row r="37" spans="1:5" ht="12.75">
      <c r="A37" t="s">
        <v>44</v>
      </c>
      <c r="C37" s="10">
        <f>F9-$D$3*F15*F10</f>
        <v>0</v>
      </c>
      <c r="D37" s="5" t="s">
        <v>24</v>
      </c>
      <c r="E37" s="10">
        <v>0</v>
      </c>
    </row>
    <row r="38" spans="1:5" ht="12.75">
      <c r="A38" t="s">
        <v>45</v>
      </c>
      <c r="C38" s="10">
        <f>G9-$D$3*G15*G10</f>
        <v>0</v>
      </c>
      <c r="D38" s="5" t="s">
        <v>24</v>
      </c>
      <c r="E38" s="10">
        <v>0</v>
      </c>
    </row>
    <row r="39" spans="1:5" ht="12.75">
      <c r="A39" t="s">
        <v>26</v>
      </c>
      <c r="C39" s="10">
        <f>B12-0.25*D2</f>
        <v>-1</v>
      </c>
      <c r="D39" s="5" t="s">
        <v>24</v>
      </c>
      <c r="E39" s="10">
        <v>0</v>
      </c>
    </row>
    <row r="40" spans="1:5" ht="12.75">
      <c r="A40" t="s">
        <v>27</v>
      </c>
      <c r="C40" s="10">
        <f>C12-0.25*B10</f>
        <v>-1.4999990934626561</v>
      </c>
      <c r="D40" s="5" t="s">
        <v>24</v>
      </c>
      <c r="E40" s="10">
        <v>0</v>
      </c>
    </row>
    <row r="41" spans="1:5" ht="12.75">
      <c r="A41" t="s">
        <v>28</v>
      </c>
      <c r="C41" s="10">
        <f>D12-0.25*C10</f>
        <v>-2.25</v>
      </c>
      <c r="D41" s="5" t="s">
        <v>24</v>
      </c>
      <c r="E41" s="10">
        <v>0</v>
      </c>
    </row>
    <row r="42" spans="1:5" ht="12.75">
      <c r="A42" t="s">
        <v>29</v>
      </c>
      <c r="C42" s="10">
        <f>E12-0.25*D10</f>
        <v>-2.2499997733656656</v>
      </c>
      <c r="D42" s="5" t="s">
        <v>24</v>
      </c>
      <c r="E42" s="10">
        <v>0</v>
      </c>
    </row>
    <row r="43" spans="1:5" ht="12.75">
      <c r="A43" t="s">
        <v>30</v>
      </c>
      <c r="C43" s="10">
        <f>F12-0.25*E10</f>
        <v>-2.5</v>
      </c>
      <c r="D43" s="5" t="s">
        <v>24</v>
      </c>
      <c r="E43" s="10">
        <v>0</v>
      </c>
    </row>
    <row r="44" spans="1:5" ht="12.75">
      <c r="A44" t="s">
        <v>31</v>
      </c>
      <c r="C44" s="10">
        <f>G12-0.25*F10</f>
        <v>-2.500000000117728</v>
      </c>
      <c r="D44" s="5" t="s">
        <v>24</v>
      </c>
      <c r="E44" s="10">
        <v>0</v>
      </c>
    </row>
    <row r="45" spans="1:5" ht="12.75">
      <c r="A45" t="s">
        <v>32</v>
      </c>
      <c r="C45" s="10">
        <f>B11-0.25*D2</f>
        <v>-3</v>
      </c>
      <c r="D45" s="5" t="s">
        <v>24</v>
      </c>
      <c r="E45" s="10">
        <v>0</v>
      </c>
    </row>
    <row r="46" spans="1:5" ht="12.75">
      <c r="A46" t="s">
        <v>33</v>
      </c>
      <c r="C46" s="10">
        <f>C11-0.25*B10</f>
        <v>-2.5</v>
      </c>
      <c r="D46" s="5" t="s">
        <v>24</v>
      </c>
      <c r="E46" s="10">
        <v>0</v>
      </c>
    </row>
    <row r="47" spans="1:5" ht="12.75">
      <c r="A47" t="s">
        <v>34</v>
      </c>
      <c r="C47" s="10">
        <f>D11-0.25*C10</f>
        <v>-2.25</v>
      </c>
      <c r="D47" s="5" t="s">
        <v>24</v>
      </c>
      <c r="E47" s="10">
        <v>0</v>
      </c>
    </row>
    <row r="48" spans="1:5" ht="12.75">
      <c r="A48" t="s">
        <v>35</v>
      </c>
      <c r="C48" s="10">
        <f>E11-0.25*F10</f>
        <v>-1.499999764294839</v>
      </c>
      <c r="D48" s="5" t="s">
        <v>24</v>
      </c>
      <c r="E48" s="10">
        <v>0</v>
      </c>
    </row>
    <row r="49" spans="1:5" ht="12.75">
      <c r="A49" t="s">
        <v>36</v>
      </c>
      <c r="C49" s="10">
        <f>F11-0.25*E10</f>
        <v>-2.5</v>
      </c>
      <c r="D49" s="5" t="s">
        <v>24</v>
      </c>
      <c r="E49" s="10">
        <v>0</v>
      </c>
    </row>
    <row r="50" spans="1:5" ht="12.75">
      <c r="A50" t="s">
        <v>37</v>
      </c>
      <c r="C50" s="10">
        <f>G11-0.25*F10</f>
        <v>-2.500000000117728</v>
      </c>
      <c r="D50" s="5" t="s">
        <v>24</v>
      </c>
      <c r="E50" s="10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&amp;LB.K./&amp;D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Christian Almeder</cp:lastModifiedBy>
  <cp:lastPrinted>2007-03-27T09:11:16Z</cp:lastPrinted>
  <dcterms:created xsi:type="dcterms:W3CDTF">2002-04-11T13:43:32Z</dcterms:created>
  <dcterms:modified xsi:type="dcterms:W3CDTF">2007-03-27T09:11:20Z</dcterms:modified>
  <cp:category/>
  <cp:version/>
  <cp:contentType/>
  <cp:contentStatus/>
</cp:coreProperties>
</file>